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DS League\SDS WK League\SDS WK-League 2022\De nije SDS WK-League\"/>
    </mc:Choice>
  </mc:AlternateContent>
  <xr:revisionPtr revIDLastSave="0" documentId="13_ncr:1_{B02C3BAD-9696-48F4-9BB2-5A85773579B4}" xr6:coauthVersionLast="36" xr6:coauthVersionMax="36" xr10:uidLastSave="{00000000-0000-0000-0000-000000000000}"/>
  <bookViews>
    <workbookView xWindow="0" yWindow="0" windowWidth="13530" windowHeight="9075" firstSheet="1" activeTab="1" xr2:uid="{00000000-000D-0000-FFFF-FFFF00000000}"/>
  </bookViews>
  <sheets>
    <sheet name="LEES DIT" sheetId="4" state="hidden" r:id="rId1"/>
    <sheet name="SDS-WK League 2022 dielnimmer" sheetId="1" r:id="rId2"/>
    <sheet name="Blad1" sheetId="5" state="hidden" r:id="rId3"/>
  </sheets>
  <definedNames>
    <definedName name="_xlnm.Print_Area" localSheetId="1">'SDS-WK League 2022 dielnimmer'!$B$1:$O$93</definedName>
  </definedNames>
  <calcPr calcId="191029"/>
</workbook>
</file>

<file path=xl/calcChain.xml><?xml version="1.0" encoding="utf-8"?>
<calcChain xmlns="http://schemas.openxmlformats.org/spreadsheetml/2006/main">
  <c r="A66" i="1" l="1"/>
  <c r="A74" i="1" l="1"/>
  <c r="A71" i="1"/>
  <c r="A70" i="1"/>
  <c r="A65" i="1"/>
  <c r="A61" i="1"/>
  <c r="A60" i="1"/>
  <c r="A59" i="1"/>
  <c r="A58" i="1"/>
  <c r="A57" i="1"/>
  <c r="A56" i="1"/>
  <c r="A67" i="1" s="1"/>
  <c r="A55" i="1"/>
  <c r="A64" i="1" s="1"/>
  <c r="A54" i="1"/>
  <c r="Q50" i="1"/>
  <c r="P50" i="1"/>
  <c r="Q49" i="1"/>
  <c r="P49" i="1"/>
  <c r="Q48" i="1"/>
  <c r="P48" i="1"/>
  <c r="Q47" i="1"/>
  <c r="P47" i="1"/>
  <c r="Q44" i="1"/>
  <c r="P44" i="1"/>
  <c r="Q43" i="1"/>
  <c r="P43" i="1"/>
  <c r="Q42" i="1"/>
  <c r="P42" i="1"/>
  <c r="Q41" i="1"/>
  <c r="P41" i="1"/>
  <c r="Q38" i="1"/>
  <c r="P38" i="1"/>
  <c r="Q37" i="1"/>
  <c r="P37" i="1"/>
  <c r="Q36" i="1"/>
  <c r="P36" i="1"/>
  <c r="Q35" i="1"/>
  <c r="P35" i="1"/>
  <c r="Q32" i="1"/>
  <c r="P32" i="1"/>
  <c r="Q31" i="1"/>
  <c r="P31" i="1"/>
  <c r="Q30" i="1"/>
  <c r="P30" i="1"/>
  <c r="Q29" i="1"/>
  <c r="P29" i="1"/>
  <c r="Q26" i="1"/>
  <c r="P26" i="1"/>
  <c r="Q25" i="1"/>
  <c r="P25" i="1"/>
  <c r="Q24" i="1"/>
  <c r="P24" i="1"/>
  <c r="Q23" i="1"/>
  <c r="P23" i="1"/>
  <c r="Q20" i="1"/>
  <c r="P20" i="1"/>
  <c r="Q19" i="1"/>
  <c r="P19" i="1"/>
  <c r="Q18" i="1"/>
  <c r="P18" i="1"/>
  <c r="Q17" i="1"/>
  <c r="P17" i="1"/>
  <c r="Q14" i="1"/>
  <c r="P14" i="1"/>
  <c r="Q13" i="1"/>
  <c r="P13" i="1"/>
  <c r="Q12" i="1"/>
  <c r="P12" i="1"/>
  <c r="Q11" i="1"/>
  <c r="P11" i="1"/>
  <c r="Q8" i="1"/>
  <c r="P8" i="1"/>
  <c r="Q7" i="1"/>
  <c r="P7" i="1"/>
  <c r="Q6" i="1"/>
  <c r="P6" i="1"/>
  <c r="Q5" i="1"/>
  <c r="P5" i="1"/>
  <c r="U36" i="1" l="1"/>
  <c r="U42" i="1"/>
  <c r="U48" i="1"/>
  <c r="U32" i="1"/>
  <c r="U38" i="1"/>
  <c r="U44" i="1"/>
  <c r="U50" i="1"/>
  <c r="U13" i="1"/>
  <c r="U19" i="1"/>
  <c r="U31" i="1"/>
  <c r="U37" i="1"/>
  <c r="U43" i="1"/>
  <c r="U49" i="1"/>
  <c r="T14" i="1"/>
  <c r="T12" i="1"/>
  <c r="R13" i="1"/>
  <c r="R14" i="1"/>
  <c r="R12" i="1"/>
  <c r="T13" i="1"/>
  <c r="T11" i="1"/>
  <c r="R11" i="1"/>
  <c r="U11" i="1"/>
  <c r="U17" i="1"/>
  <c r="U35" i="1"/>
  <c r="U41" i="1"/>
  <c r="U47" i="1"/>
  <c r="U29" i="1"/>
  <c r="T19" i="1"/>
  <c r="T17" i="1"/>
  <c r="R19" i="1"/>
  <c r="R17" i="1"/>
  <c r="T20" i="1"/>
  <c r="T18" i="1"/>
  <c r="R20" i="1"/>
  <c r="R18" i="1"/>
  <c r="U20" i="1"/>
  <c r="U23" i="1"/>
  <c r="U24" i="1"/>
  <c r="U25" i="1"/>
  <c r="U26" i="1"/>
  <c r="U18" i="1"/>
  <c r="U30" i="1"/>
  <c r="U14" i="1"/>
  <c r="U12" i="1"/>
  <c r="R26" i="1"/>
  <c r="R24" i="1"/>
  <c r="T26" i="1"/>
  <c r="R25" i="1"/>
  <c r="T24" i="1"/>
  <c r="R23" i="1"/>
  <c r="T25" i="1"/>
  <c r="T23" i="1"/>
  <c r="R32" i="1"/>
  <c r="T50" i="1"/>
  <c r="R49" i="1"/>
  <c r="T48" i="1"/>
  <c r="R47" i="1"/>
  <c r="T44" i="1"/>
  <c r="R43" i="1"/>
  <c r="T42" i="1"/>
  <c r="R41" i="1"/>
  <c r="T38" i="1"/>
  <c r="R37" i="1"/>
  <c r="T36" i="1"/>
  <c r="R35" i="1"/>
  <c r="T32" i="1"/>
  <c r="R31" i="1"/>
  <c r="T30" i="1"/>
  <c r="R29" i="1"/>
  <c r="R50" i="1"/>
  <c r="T49" i="1"/>
  <c r="R48" i="1"/>
  <c r="T47" i="1"/>
  <c r="R44" i="1"/>
  <c r="T43" i="1"/>
  <c r="R42" i="1"/>
  <c r="T41" i="1"/>
  <c r="R38" i="1"/>
  <c r="V38" i="1" s="1"/>
  <c r="T37" i="1"/>
  <c r="R36" i="1"/>
  <c r="T35" i="1"/>
  <c r="V35" i="1" s="1"/>
  <c r="T31" i="1"/>
  <c r="R30" i="1"/>
  <c r="T29" i="1"/>
  <c r="U7" i="1"/>
  <c r="U8" i="1"/>
  <c r="T8" i="1"/>
  <c r="T6" i="1"/>
  <c r="U5" i="1"/>
  <c r="U6" i="1"/>
  <c r="T5" i="1"/>
  <c r="T7" i="1"/>
  <c r="R5" i="1"/>
  <c r="R6" i="1"/>
  <c r="R7" i="1"/>
  <c r="R8" i="1"/>
  <c r="W38" i="1" l="1"/>
  <c r="V36" i="1"/>
  <c r="W36" i="1" s="1"/>
  <c r="V42" i="1"/>
  <c r="W42" i="1" s="1"/>
  <c r="V44" i="1"/>
  <c r="W44" i="1" s="1"/>
  <c r="V11" i="1"/>
  <c r="W11" i="1" s="1"/>
  <c r="V12" i="1"/>
  <c r="W12" i="1" s="1"/>
  <c r="V14" i="1"/>
  <c r="W14" i="1" s="1"/>
  <c r="V18" i="1"/>
  <c r="W18" i="1" s="1"/>
  <c r="V17" i="1"/>
  <c r="W17" i="1" s="1"/>
  <c r="V13" i="1"/>
  <c r="W13" i="1" s="1"/>
  <c r="W35" i="1"/>
  <c r="V20" i="1"/>
  <c r="W20" i="1" s="1"/>
  <c r="V19" i="1"/>
  <c r="W19" i="1" s="1"/>
  <c r="V5" i="1"/>
  <c r="W5" i="1" s="1"/>
  <c r="V48" i="1"/>
  <c r="W48" i="1" s="1"/>
  <c r="V50" i="1"/>
  <c r="W50" i="1" s="1"/>
  <c r="V23" i="1"/>
  <c r="W23" i="1" s="1"/>
  <c r="V25" i="1"/>
  <c r="W25" i="1" s="1"/>
  <c r="V24" i="1"/>
  <c r="W24" i="1" s="1"/>
  <c r="V30" i="1"/>
  <c r="W30" i="1" s="1"/>
  <c r="V29" i="1"/>
  <c r="W29" i="1" s="1"/>
  <c r="V31" i="1"/>
  <c r="W31" i="1" s="1"/>
  <c r="V37" i="1"/>
  <c r="W37" i="1" s="1"/>
  <c r="V41" i="1"/>
  <c r="W41" i="1" s="1"/>
  <c r="V43" i="1"/>
  <c r="W43" i="1" s="1"/>
  <c r="V47" i="1"/>
  <c r="W47" i="1" s="1"/>
  <c r="V49" i="1"/>
  <c r="W49" i="1" s="1"/>
  <c r="V32" i="1"/>
  <c r="W32" i="1" s="1"/>
  <c r="V26" i="1"/>
  <c r="W26" i="1" s="1"/>
  <c r="V8" i="1"/>
  <c r="W8" i="1" s="1"/>
  <c r="V7" i="1"/>
  <c r="W7" i="1" s="1"/>
  <c r="V6" i="1"/>
  <c r="W6" i="1" s="1"/>
  <c r="X37" i="1" l="1"/>
  <c r="Y37" i="1" s="1"/>
  <c r="AC37" i="1" s="1"/>
  <c r="X11" i="1"/>
  <c r="Y11" i="1" s="1"/>
  <c r="AC11" i="1" s="1"/>
  <c r="X13" i="1"/>
  <c r="Y13" i="1" s="1"/>
  <c r="AC13" i="1" s="1"/>
  <c r="X14" i="1"/>
  <c r="Y14" i="1" s="1"/>
  <c r="AC14" i="1" s="1"/>
  <c r="X12" i="1"/>
  <c r="Y12" i="1" s="1"/>
  <c r="AC12" i="1" s="1"/>
  <c r="X20" i="1"/>
  <c r="Y20" i="1" s="1"/>
  <c r="AC20" i="1" s="1"/>
  <c r="X17" i="1"/>
  <c r="Y17" i="1" s="1"/>
  <c r="AC17" i="1" s="1"/>
  <c r="X19" i="1"/>
  <c r="Y19" i="1" s="1"/>
  <c r="AC19" i="1" s="1"/>
  <c r="X18" i="1"/>
  <c r="Y18" i="1" s="1"/>
  <c r="AC18" i="1" s="1"/>
  <c r="X26" i="1"/>
  <c r="Y26" i="1" s="1"/>
  <c r="AC26" i="1" s="1"/>
  <c r="X32" i="1"/>
  <c r="Y32" i="1" s="1"/>
  <c r="AC32" i="1" s="1"/>
  <c r="X35" i="1"/>
  <c r="Y35" i="1" s="1"/>
  <c r="AC35" i="1" s="1"/>
  <c r="X38" i="1"/>
  <c r="Y38" i="1" s="1"/>
  <c r="AC38" i="1" s="1"/>
  <c r="X47" i="1"/>
  <c r="Y47" i="1" s="1"/>
  <c r="AC47" i="1" s="1"/>
  <c r="X49" i="1"/>
  <c r="Y49" i="1" s="1"/>
  <c r="AC49" i="1" s="1"/>
  <c r="X43" i="1"/>
  <c r="Y43" i="1" s="1"/>
  <c r="AC43" i="1" s="1"/>
  <c r="X29" i="1"/>
  <c r="Y29" i="1" s="1"/>
  <c r="AC29" i="1" s="1"/>
  <c r="X30" i="1"/>
  <c r="Y30" i="1" s="1"/>
  <c r="AC30" i="1" s="1"/>
  <c r="X24" i="1"/>
  <c r="Y24" i="1" s="1"/>
  <c r="AC24" i="1" s="1"/>
  <c r="X23" i="1"/>
  <c r="Y23" i="1" s="1"/>
  <c r="AC23" i="1" s="1"/>
  <c r="X48" i="1"/>
  <c r="Y48" i="1" s="1"/>
  <c r="AC48" i="1" s="1"/>
  <c r="X36" i="1"/>
  <c r="Y36" i="1" s="1"/>
  <c r="AC36" i="1" s="1"/>
  <c r="X41" i="1"/>
  <c r="Y41" i="1" s="1"/>
  <c r="AC41" i="1" s="1"/>
  <c r="X31" i="1"/>
  <c r="Y31" i="1" s="1"/>
  <c r="AC31" i="1" s="1"/>
  <c r="X42" i="1"/>
  <c r="Y42" i="1" s="1"/>
  <c r="AC42" i="1" s="1"/>
  <c r="X25" i="1"/>
  <c r="Y25" i="1" s="1"/>
  <c r="AC25" i="1" s="1"/>
  <c r="X50" i="1"/>
  <c r="Y50" i="1" s="1"/>
  <c r="AC50" i="1" s="1"/>
  <c r="X44" i="1"/>
  <c r="Y44" i="1" s="1"/>
  <c r="AC44" i="1" s="1"/>
  <c r="X6" i="1"/>
  <c r="Y6" i="1" s="1"/>
  <c r="AC6" i="1" s="1"/>
  <c r="X8" i="1"/>
  <c r="Y8" i="1" s="1"/>
  <c r="AC8" i="1" s="1"/>
  <c r="X5" i="1"/>
  <c r="X7" i="1"/>
  <c r="Y7" i="1" s="1"/>
  <c r="AC7" i="1" s="1"/>
  <c r="AA10" i="1" l="1"/>
  <c r="Y5" i="1"/>
  <c r="AC5" i="1" s="1"/>
  <c r="AA34" i="1"/>
  <c r="AA22" i="1"/>
  <c r="AA16" i="1"/>
  <c r="AA46" i="1"/>
  <c r="AA40" i="1"/>
  <c r="AA28" i="1"/>
  <c r="A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W. de Groot</author>
  </authors>
  <commentList>
    <comment ref="AA3" authorId="0" shapeId="0" xr:uid="{00000000-0006-0000-0100-000001000000}">
      <text>
        <r>
          <rPr>
            <sz val="11"/>
            <color indexed="81"/>
            <rFont val="Calibri"/>
            <family val="2"/>
          </rPr>
          <t>Staan twee teams exact even hoog, dan wordt er geloot. U ziet dan hieronder welke teams moeten loten.
Typ de uitslag van de loting naast de teams: 
* typ bij de winnaar van de loting 1
* typ bij de verliezer van de loting 0</t>
        </r>
      </text>
    </comment>
    <comment ref="P4" authorId="0" shapeId="0" xr:uid="{00000000-0006-0000-0100-000002000000}">
      <text>
        <r>
          <rPr>
            <sz val="11"/>
            <color indexed="81"/>
            <rFont val="Calibri"/>
            <family val="2"/>
          </rPr>
          <t>Aantal gewonnen wedstrijden.</t>
        </r>
      </text>
    </comment>
    <comment ref="Q4" authorId="0" shapeId="0" xr:uid="{00000000-0006-0000-0100-000003000000}">
      <text>
        <r>
          <rPr>
            <sz val="11"/>
            <color indexed="81"/>
            <rFont val="Calibri"/>
            <family val="2"/>
          </rPr>
          <t>Aantal gelijk gespeelde wedstrijden.</t>
        </r>
      </text>
    </comment>
    <comment ref="R4" authorId="0" shapeId="0" xr:uid="{00000000-0006-0000-0100-000004000000}">
      <text>
        <r>
          <rPr>
            <sz val="11"/>
            <color indexed="81"/>
            <rFont val="Calibri"/>
            <family val="2"/>
          </rPr>
          <t>Totaal 
doelpunten vóór.</t>
        </r>
      </text>
    </comment>
    <comment ref="T4" authorId="0" shapeId="0" xr:uid="{00000000-0006-0000-0100-000005000000}">
      <text>
        <r>
          <rPr>
            <sz val="11"/>
            <color indexed="81"/>
            <rFont val="Calibri"/>
            <family val="2"/>
          </rPr>
          <t>Totaal 
doelpunten tegen.</t>
        </r>
      </text>
    </comment>
    <comment ref="U4" authorId="0" shapeId="0" xr:uid="{00000000-0006-0000-0100-000006000000}">
      <text>
        <r>
          <rPr>
            <sz val="11"/>
            <color indexed="81"/>
            <rFont val="Calibri"/>
            <family val="2"/>
          </rPr>
          <t>Voorlopig puntentotaal:
gewonnen wedstrijden x 3
plus gelijkgespeelde x 1.</t>
        </r>
      </text>
    </comment>
    <comment ref="V4" authorId="0" shapeId="0" xr:uid="{00000000-0006-0000-0100-000007000000}">
      <text>
        <r>
          <rPr>
            <sz val="11"/>
            <color indexed="81"/>
            <rFont val="Calibri"/>
            <family val="2"/>
          </rPr>
          <t>Doelsaldo:
goals vóór min goals tegen.</t>
        </r>
      </text>
    </comment>
    <comment ref="W4" authorId="0" shapeId="0" xr:uid="{00000000-0006-0000-0100-000008000000}">
      <text>
        <r>
          <rPr>
            <sz val="11"/>
            <color indexed="81"/>
            <rFont val="Calibri"/>
            <family val="2"/>
          </rPr>
          <t xml:space="preserve">Rangorde
Voor het geval twee teams even hoog staan, gelden spelregels. 
Met een aantal cijfers achter de komma bepaalt Excel de rangorde binnen de groep, </t>
        </r>
      </text>
    </comment>
    <comment ref="Y4" authorId="0" shapeId="0" xr:uid="{00000000-0006-0000-0100-000009000000}">
      <text>
        <r>
          <rPr>
            <sz val="11"/>
            <color indexed="81"/>
            <rFont val="Calibri"/>
            <family val="2"/>
          </rPr>
          <t xml:space="preserve">Rangorde
Voor het geval twee teams even hoog staan, gelden spelregels.
Met een aantal cijfers achter de komma bepaalt Excel de rangorde binnen de groep, </t>
        </r>
      </text>
    </comment>
  </commentList>
</comments>
</file>

<file path=xl/sharedStrings.xml><?xml version="1.0" encoding="utf-8"?>
<sst xmlns="http://schemas.openxmlformats.org/spreadsheetml/2006/main" count="521" uniqueCount="172">
  <si>
    <t>Groep A</t>
  </si>
  <si>
    <t>Brazilië</t>
  </si>
  <si>
    <t>Kroatië</t>
  </si>
  <si>
    <t>-</t>
  </si>
  <si>
    <t>Pnt</t>
  </si>
  <si>
    <t>W</t>
  </si>
  <si>
    <t>G</t>
  </si>
  <si>
    <t>+</t>
  </si>
  <si>
    <t>pnt</t>
  </si>
  <si>
    <t>ds</t>
  </si>
  <si>
    <t>onderling</t>
  </si>
  <si>
    <t>Mexico</t>
  </si>
  <si>
    <t>Volgorde als 2 of 3 teams gelijk eindigen in de Groepswedstrijden:</t>
  </si>
  <si>
    <t>De meeste wedstrijdpunten uit alle groepswedstrijden,</t>
  </si>
  <si>
    <t>Het doelpuntensaldo over alle groepswedstrijden,</t>
  </si>
  <si>
    <t xml:space="preserve">Staan twee of meer teams hiermee nog gelijk, dan is de rangorde: </t>
  </si>
  <si>
    <t>Groep B</t>
  </si>
  <si>
    <t>Spanje</t>
  </si>
  <si>
    <t>Meeste punten van de betreffende teams,</t>
  </si>
  <si>
    <t>Australië</t>
  </si>
  <si>
    <t>Hoogste doelsaldo van de betreffende teams,</t>
  </si>
  <si>
    <t>Meeste doelpunten gescoord van de betreffende teams,</t>
  </si>
  <si>
    <t>Dit wordt allemaal met formules berekend.</t>
  </si>
  <si>
    <t xml:space="preserve">Loting door het organiserend comité van de FIFA World Cup. </t>
  </si>
  <si>
    <t>Groep C</t>
  </si>
  <si>
    <t>Japan</t>
  </si>
  <si>
    <t>Groep D</t>
  </si>
  <si>
    <t>Uruguay</t>
  </si>
  <si>
    <t>Costa Rica</t>
  </si>
  <si>
    <t>Engeland</t>
  </si>
  <si>
    <t>Groep E</t>
  </si>
  <si>
    <t>Zwitserland</t>
  </si>
  <si>
    <t>Frankrijk</t>
  </si>
  <si>
    <t xml:space="preserve">Groep F </t>
  </si>
  <si>
    <t>Argentinië</t>
  </si>
  <si>
    <t>Iran</t>
  </si>
  <si>
    <t>Groep G</t>
  </si>
  <si>
    <t>Duitsland</t>
  </si>
  <si>
    <t>Portugal</t>
  </si>
  <si>
    <t>Groep H</t>
  </si>
  <si>
    <t>België</t>
  </si>
  <si>
    <t>Zuid-Korea</t>
  </si>
  <si>
    <t>Einduitslag = 90 minuten plus verlenging plus strafschoppen</t>
  </si>
  <si>
    <t>Denkt u dat een wedstrijd na 90 minuten eindigt in gelijkspel,</t>
  </si>
  <si>
    <t>voorspel dan de uitslag na verlenging;</t>
  </si>
  <si>
    <t>Kampioen</t>
  </si>
  <si>
    <t>© Auteursrecht: Wim de Groot</t>
  </si>
  <si>
    <t>Dit Excel-bestand is gemaakt door Wim de Groot.</t>
  </si>
  <si>
    <t>U mag dit bestand gebruiken en ik wens u er veel plezier mee.</t>
  </si>
  <si>
    <t xml:space="preserve">Op grond van het auteursrecht mag u dit bestand alleen kopiëren voor uzelf. </t>
  </si>
  <si>
    <t>U mag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</si>
  <si>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</si>
  <si>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</si>
  <si>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</si>
  <si>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</si>
  <si>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</si>
  <si>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</si>
  <si>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</si>
  <si>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</si>
  <si>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</si>
  <si>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</si>
  <si>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</si>
  <si>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</si>
  <si>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</si>
  <si>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</si>
  <si>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</si>
  <si>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</si>
  <si>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</si>
  <si>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</si>
  <si>
    <t>Marokko</t>
  </si>
  <si>
    <t>Denemarken</t>
  </si>
  <si>
    <t>Servië</t>
  </si>
  <si>
    <t>Tunesië</t>
  </si>
  <si>
    <t>Polen</t>
  </si>
  <si>
    <t>Senegal</t>
  </si>
  <si>
    <t>naar Kwart Finale:</t>
  </si>
  <si>
    <t>naar Finale:</t>
  </si>
  <si>
    <t>naar Halve Finale:</t>
  </si>
  <si>
    <t>* Klik op het pijltje en kies een land.</t>
  </si>
  <si>
    <t>Groepsfase</t>
  </si>
  <si>
    <t>Meeste doelpunten gescoord in alle groepswedstrijden.</t>
  </si>
  <si>
    <t>Moet er geloot worden, dan verschijnen de betreffende landen</t>
  </si>
  <si>
    <t>Die kunt u in de Achtste finales overnemen, maar dat hoeft niet,</t>
  </si>
  <si>
    <t>u mag ook een ander land kiezen.</t>
  </si>
  <si>
    <t>als tip leest u welke nr 1 of 2 uit de Groepsronde daar hoort,</t>
  </si>
  <si>
    <t>* Klik op de cel voor een land;</t>
  </si>
  <si>
    <t>ook ziet u rechts van die cel een pijltje.</t>
  </si>
  <si>
    <t>eindigt de wedstrijd volgens u na verlenging ook in gelijkspel,</t>
  </si>
  <si>
    <t>voorspel dan de uitslag met de strafschoppen erbij.</t>
  </si>
  <si>
    <t>Hiernaast ziet u de nrs 1 en 2 uit de Groepsfase.</t>
  </si>
  <si>
    <t>verbergen</t>
  </si>
  <si>
    <t>Als u 2 maal hetzelfde land kiest, worden die cellen rood.</t>
  </si>
  <si>
    <t>in kolom X en ziet u in kolom Y vakjes.</t>
  </si>
  <si>
    <t>Voor de punten gebruiken we het systeem van de toto.</t>
  </si>
  <si>
    <t>Winst of Gelijkspel goed:</t>
  </si>
  <si>
    <t>+ is Winst of Gelijkspel goed, dan extra voor goed voorspelde goals:</t>
  </si>
  <si>
    <t>Voor ieder juist voorspeld land</t>
  </si>
  <si>
    <t>in de Achtste finales:</t>
  </si>
  <si>
    <t>in de Kwart finales:</t>
  </si>
  <si>
    <t>in de Halve finales:</t>
  </si>
  <si>
    <t>in de Finale:</t>
  </si>
  <si>
    <t>+ als winst van het juiste land goed:</t>
  </si>
  <si>
    <t>+ als goals van het juiste land goed:</t>
  </si>
  <si>
    <t>Bonus:</t>
  </si>
  <si>
    <t>Kampioen goed voorspeld:</t>
  </si>
  <si>
    <t>Topscorer goed voorspeld:</t>
  </si>
  <si>
    <t>De puntentelling </t>
  </si>
  <si>
    <t>Groepswedstrijden:</t>
  </si>
  <si>
    <t>In de Tweede fase:</t>
  </si>
  <si>
    <t>Banknûmer</t>
  </si>
  <si>
    <t xml:space="preserve">Op namme fan </t>
  </si>
  <si>
    <t>Qatar</t>
  </si>
  <si>
    <t>Ecuador</t>
  </si>
  <si>
    <t>Nederland</t>
  </si>
  <si>
    <t>Verenigde Staten</t>
  </si>
  <si>
    <t>Wales</t>
  </si>
  <si>
    <t>Saudi-Arabië</t>
  </si>
  <si>
    <t>Canada</t>
  </si>
  <si>
    <t>Kameroen</t>
  </si>
  <si>
    <t>Ghana</t>
  </si>
  <si>
    <t>Brazili:ë</t>
  </si>
  <si>
    <t>Graach hjir  ûnder jim banknûmer fermelde, sadat de 5 euro automatysk ôfskreaun wurde kin of scan de QR-koade.</t>
  </si>
  <si>
    <t>Namme:</t>
  </si>
  <si>
    <t>Achtste finalisten</t>
  </si>
  <si>
    <t>Kwartfinalisten</t>
  </si>
  <si>
    <t>Halve finalisten</t>
  </si>
  <si>
    <t>Finalisten</t>
  </si>
  <si>
    <t>Topscorer WK 2022</t>
  </si>
  <si>
    <t>Aantal gele kaarten WK 2022</t>
  </si>
  <si>
    <t>Aantal rode kaarten WK 2022</t>
  </si>
  <si>
    <t>Wereldkampioen 2022</t>
  </si>
  <si>
    <t>Uitslag</t>
  </si>
  <si>
    <t>Nr.</t>
  </si>
  <si>
    <t>Costa-Rica</t>
  </si>
  <si>
    <t>Aantal doelpunten topscorer</t>
  </si>
  <si>
    <t>1. Qatar</t>
  </si>
  <si>
    <t>2. Ecuador</t>
  </si>
  <si>
    <t>3. Senegal</t>
  </si>
  <si>
    <t>4. Nederland</t>
  </si>
  <si>
    <t>5. Engeland</t>
  </si>
  <si>
    <t>6. Iran</t>
  </si>
  <si>
    <t>7. Verenigde Staten</t>
  </si>
  <si>
    <t>8. Wales</t>
  </si>
  <si>
    <t>9. Argentinië</t>
  </si>
  <si>
    <t>10. Saudi-Arabië</t>
  </si>
  <si>
    <t>11. Mexico</t>
  </si>
  <si>
    <t>12. Polen</t>
  </si>
  <si>
    <t>13. Frankrijk</t>
  </si>
  <si>
    <t>14. Australië</t>
  </si>
  <si>
    <t>15. Denemarken</t>
  </si>
  <si>
    <t>16. Tunesië</t>
  </si>
  <si>
    <t>17. Spanje</t>
  </si>
  <si>
    <t>18. Costa Rica</t>
  </si>
  <si>
    <t>19. Duitsland</t>
  </si>
  <si>
    <t>20. Japan</t>
  </si>
  <si>
    <t>21. België</t>
  </si>
  <si>
    <t>22. Canada</t>
  </si>
  <si>
    <t>23. Marokko</t>
  </si>
  <si>
    <t>24. Kroatië</t>
  </si>
  <si>
    <t>25. Brazilië</t>
  </si>
  <si>
    <t>26. Servië</t>
  </si>
  <si>
    <t>27. Zwitserland</t>
  </si>
  <si>
    <t>28. Kameroen</t>
  </si>
  <si>
    <t>29. Portugal</t>
  </si>
  <si>
    <t>30. Ghana</t>
  </si>
  <si>
    <t>31. Uruguay</t>
  </si>
  <si>
    <t>32. Zuid-Korea</t>
  </si>
  <si>
    <t xml:space="preserve"> -</t>
  </si>
  <si>
    <t>*Aant Hofstra, Swingoerd 25, 8731 CV Wommels (aant@vv-sds.nl)</t>
  </si>
  <si>
    <t>of</t>
  </si>
  <si>
    <t>*Willem Wijnia, De Homeie 27, 8731 EC Wommels  (info@vv-sds.nl)</t>
  </si>
  <si>
    <t>Ynleverje foar freed 18 novimber 22.00 oere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</si>
</sst>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d\ mmmm"/>
    <numFmt numFmtId="165" formatCode="0.000000"/>
    <numFmt numFmtId="166" formatCode="d/m"/>
    <numFmt numFmtId="167" formatCode="0.0000"/>
    <numFmt numFmtId="168" formatCode="0.00000000"/>
    <numFmt numFmtId="169" formatCode="0.000000000"/>
    <numFmt numFmtId="170" formatCode="h: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color indexed="12"/>
      <name val="Calibri"/>
      <family val="2"/>
    </font>
    <font>
      <sz val="11"/>
      <name val="Calibri"/>
      <family val="2"/>
    </font>
    <font>
      <sz val="11"/>
      <color indexed="8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u/>
      <sz val="11"/>
      <color theme="10"/>
      <name val="Calibri"/>
      <family val="2"/>
    </font>
    <font>
      <b/>
      <i/>
      <sz val="11"/>
      <color rgb="FFCC3300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92D050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 applyNumberFormat="0" applyFill="0" applyBorder="0" applyAlignment="0" applyProtection="0"/>
    <xf numFmtId="0" fontId="16" fillId="0" borderId="37" applyNumberFormat="0" applyFill="0" applyAlignment="0" applyProtection="0"/>
    <xf numFmtId="0" fontId="17" fillId="0" borderId="38" applyNumberFormat="0" applyFill="0" applyAlignment="0" applyProtection="0"/>
    <xf numFmtId="0" fontId="18" fillId="0" borderId="39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40" applyNumberFormat="0" applyAlignment="0" applyProtection="0"/>
    <xf numFmtId="0" fontId="23" fillId="16" borderId="41" applyNumberFormat="0" applyAlignment="0" applyProtection="0"/>
    <xf numFmtId="0" fontId="24" fillId="16" borderId="40" applyNumberFormat="0" applyAlignment="0" applyProtection="0"/>
    <xf numFmtId="0" fontId="25" fillId="0" borderId="42" applyNumberFormat="0" applyFill="0" applyAlignment="0" applyProtection="0"/>
    <xf numFmtId="0" fontId="26" fillId="17" borderId="43" applyNumberFormat="0" applyAlignment="0" applyProtection="0"/>
    <xf numFmtId="0" fontId="27" fillId="0" borderId="0" applyNumberFormat="0" applyFill="0" applyBorder="0" applyAlignment="0" applyProtection="0"/>
    <xf numFmtId="0" fontId="1" fillId="18" borderId="44" applyNumberFormat="0" applyFont="0" applyAlignment="0" applyProtection="0"/>
    <xf numFmtId="0" fontId="28" fillId="0" borderId="0" applyNumberFormat="0" applyFill="0" applyBorder="0" applyAlignment="0" applyProtection="0"/>
    <xf numFmtId="0" fontId="14" fillId="0" borderId="45" applyNumberFormat="0" applyFill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4" fillId="7" borderId="0" xfId="3" applyFont="1" applyFill="1"/>
    <xf numFmtId="0" fontId="4" fillId="3" borderId="16" xfId="3" applyFont="1" applyFill="1" applyBorder="1"/>
    <xf numFmtId="0" fontId="4" fillId="3" borderId="17" xfId="3" applyFont="1" applyFill="1" applyBorder="1"/>
    <xf numFmtId="0" fontId="4" fillId="8" borderId="18" xfId="3" applyFont="1" applyFill="1" applyBorder="1"/>
    <xf numFmtId="0" fontId="4" fillId="3" borderId="19" xfId="3" applyFont="1" applyFill="1" applyBorder="1"/>
    <xf numFmtId="0" fontId="4" fillId="2" borderId="20" xfId="3" applyFont="1" applyFill="1" applyBorder="1"/>
    <xf numFmtId="0" fontId="4" fillId="2" borderId="21" xfId="3" applyFont="1" applyFill="1" applyBorder="1"/>
    <xf numFmtId="0" fontId="4" fillId="9" borderId="22" xfId="3" applyFont="1" applyFill="1" applyBorder="1"/>
    <xf numFmtId="0" fontId="4" fillId="3" borderId="19" xfId="3" applyFont="1" applyFill="1" applyBorder="1" applyAlignment="1">
      <alignment vertical="center"/>
    </xf>
    <xf numFmtId="0" fontId="4" fillId="2" borderId="23" xfId="3" applyFont="1" applyFill="1" applyBorder="1" applyAlignment="1">
      <alignment vertical="center"/>
    </xf>
    <xf numFmtId="0" fontId="7" fillId="7" borderId="24" xfId="4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9" borderId="22" xfId="3" applyFont="1" applyFill="1" applyBorder="1" applyAlignment="1">
      <alignment vertical="center"/>
    </xf>
    <xf numFmtId="0" fontId="4" fillId="7" borderId="0" xfId="3" applyFont="1" applyFill="1" applyAlignment="1">
      <alignment vertical="center"/>
    </xf>
    <xf numFmtId="0" fontId="4" fillId="2" borderId="23" xfId="3" applyFont="1" applyFill="1" applyBorder="1"/>
    <xf numFmtId="0" fontId="4" fillId="2" borderId="0" xfId="3" applyFont="1" applyFill="1"/>
    <xf numFmtId="0" fontId="4" fillId="2" borderId="0" xfId="4" applyFont="1" applyFill="1"/>
    <xf numFmtId="0" fontId="8" fillId="2" borderId="0" xfId="5" applyFill="1" applyBorder="1" applyAlignment="1" applyProtection="1"/>
    <xf numFmtId="0" fontId="4" fillId="2" borderId="0" xfId="3" applyFont="1" applyFill="1" applyAlignment="1">
      <alignment horizontal="center"/>
    </xf>
    <xf numFmtId="0" fontId="10" fillId="2" borderId="0" xfId="6" applyFont="1" applyFill="1" applyBorder="1" applyAlignment="1" applyProtection="1">
      <alignment horizontal="center"/>
    </xf>
    <xf numFmtId="0" fontId="4" fillId="10" borderId="25" xfId="4" applyFont="1" applyFill="1" applyBorder="1"/>
    <xf numFmtId="0" fontId="4" fillId="10" borderId="26" xfId="4" applyFont="1" applyFill="1" applyBorder="1" applyAlignment="1">
      <alignment horizontal="center"/>
    </xf>
    <xf numFmtId="0" fontId="11" fillId="10" borderId="26" xfId="5" applyFont="1" applyFill="1" applyBorder="1" applyAlignment="1" applyProtection="1">
      <alignment horizontal="center"/>
    </xf>
    <xf numFmtId="0" fontId="4" fillId="10" borderId="27" xfId="4" applyFont="1" applyFill="1" applyBorder="1" applyAlignment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2" fillId="2" borderId="0" xfId="3" applyFont="1" applyFill="1" applyAlignment="1">
      <alignment horizontal="center"/>
    </xf>
    <xf numFmtId="0" fontId="4" fillId="2" borderId="28" xfId="3" applyFont="1" applyFill="1" applyBorder="1"/>
    <xf numFmtId="0" fontId="4" fillId="2" borderId="29" xfId="3" applyFont="1" applyFill="1" applyBorder="1"/>
    <xf numFmtId="0" fontId="4" fillId="2" borderId="30" xfId="3" applyFont="1" applyFill="1" applyBorder="1"/>
    <xf numFmtId="0" fontId="4" fillId="9" borderId="31" xfId="3" applyFont="1" applyFill="1" applyBorder="1"/>
    <xf numFmtId="0" fontId="4" fillId="9" borderId="32" xfId="3" applyFont="1" applyFill="1" applyBorder="1"/>
    <xf numFmtId="0" fontId="4" fillId="9" borderId="33" xfId="3" applyFont="1" applyFill="1" applyBorder="1"/>
    <xf numFmtId="0" fontId="14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1" fillId="8" borderId="4" xfId="0" applyFont="1" applyFill="1" applyBorder="1" applyAlignment="1">
      <alignment horizontal="right"/>
    </xf>
    <xf numFmtId="0" fontId="32" fillId="8" borderId="4" xfId="0" applyFont="1" applyFill="1" applyBorder="1"/>
    <xf numFmtId="0" fontId="33" fillId="8" borderId="0" xfId="0" applyFont="1" applyFill="1"/>
    <xf numFmtId="0" fontId="33" fillId="8" borderId="0" xfId="0" applyFont="1" applyFill="1" applyAlignment="1">
      <alignment horizontal="left"/>
    </xf>
    <xf numFmtId="0" fontId="34" fillId="8" borderId="0" xfId="0" applyFont="1" applyFill="1"/>
    <xf numFmtId="0" fontId="33" fillId="11" borderId="0" xfId="0" applyFont="1" applyFill="1"/>
    <xf numFmtId="0" fontId="30" fillId="0" borderId="7" xfId="0" applyFont="1" applyBorder="1"/>
    <xf numFmtId="0" fontId="35" fillId="11" borderId="0" xfId="0" applyFont="1" applyFill="1"/>
    <xf numFmtId="0" fontId="33" fillId="8" borderId="7" xfId="0" applyFont="1" applyFill="1" applyBorder="1"/>
    <xf numFmtId="0" fontId="33" fillId="8" borderId="4" xfId="0" applyFont="1" applyFill="1" applyBorder="1"/>
    <xf numFmtId="0" fontId="33" fillId="8" borderId="3" xfId="0" applyFont="1" applyFill="1" applyBorder="1"/>
    <xf numFmtId="0" fontId="30" fillId="8" borderId="5" xfId="0" applyFont="1" applyFill="1" applyBorder="1" applyAlignment="1">
      <alignment horizontal="right"/>
    </xf>
    <xf numFmtId="0" fontId="30" fillId="8" borderId="3" xfId="0" applyFont="1" applyFill="1" applyBorder="1"/>
    <xf numFmtId="0" fontId="30" fillId="8" borderId="4" xfId="0" applyFont="1" applyFill="1" applyBorder="1" applyAlignment="1">
      <alignment horizontal="center"/>
    </xf>
    <xf numFmtId="0" fontId="33" fillId="11" borderId="0" xfId="0" applyFont="1" applyFill="1" applyAlignment="1">
      <alignment horizontal="center"/>
    </xf>
    <xf numFmtId="1" fontId="30" fillId="2" borderId="7" xfId="0" applyNumberFormat="1" applyFont="1" applyFill="1" applyBorder="1" applyAlignment="1">
      <alignment horizontal="center"/>
    </xf>
    <xf numFmtId="0" fontId="36" fillId="8" borderId="0" xfId="0" applyFont="1" applyFill="1"/>
    <xf numFmtId="0" fontId="30" fillId="5" borderId="8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1" fontId="30" fillId="5" borderId="9" xfId="0" applyNumberFormat="1" applyFont="1" applyFill="1" applyBorder="1" applyAlignment="1">
      <alignment horizontal="center"/>
    </xf>
    <xf numFmtId="1" fontId="30" fillId="5" borderId="11" xfId="0" applyNumberFormat="1" applyFont="1" applyFill="1" applyBorder="1" applyAlignment="1">
      <alignment horizontal="right"/>
    </xf>
    <xf numFmtId="0" fontId="33" fillId="5" borderId="11" xfId="0" applyFont="1" applyFill="1" applyBorder="1" applyAlignment="1">
      <alignment horizontal="center"/>
    </xf>
    <xf numFmtId="1" fontId="30" fillId="5" borderId="3" xfId="0" applyNumberFormat="1" applyFont="1" applyFill="1" applyBorder="1" applyAlignment="1">
      <alignment horizontal="center"/>
    </xf>
    <xf numFmtId="165" fontId="33" fillId="5" borderId="11" xfId="0" applyNumberFormat="1" applyFont="1" applyFill="1" applyBorder="1" applyAlignment="1">
      <alignment horizontal="center"/>
    </xf>
    <xf numFmtId="0" fontId="30" fillId="11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30" fillId="11" borderId="0" xfId="0" applyFont="1" applyFill="1"/>
    <xf numFmtId="0" fontId="30" fillId="8" borderId="8" xfId="0" applyFont="1" applyFill="1" applyBorder="1" applyAlignment="1">
      <alignment horizontal="left" indent="1"/>
    </xf>
    <xf numFmtId="0" fontId="30" fillId="8" borderId="9" xfId="0" applyFont="1" applyFill="1" applyBorder="1" applyAlignment="1">
      <alignment horizontal="left" indent="1"/>
    </xf>
    <xf numFmtId="0" fontId="30" fillId="8" borderId="10" xfId="0" applyFont="1" applyFill="1" applyBorder="1" applyAlignment="1">
      <alignment horizontal="left" indent="1"/>
    </xf>
    <xf numFmtId="0" fontId="34" fillId="8" borderId="0" xfId="0" applyFont="1" applyFill="1" applyAlignment="1">
      <alignment horizontal="left"/>
    </xf>
    <xf numFmtId="170" fontId="34" fillId="8" borderId="0" xfId="0" applyNumberFormat="1" applyFont="1" applyFill="1" applyAlignment="1">
      <alignment horizontal="left"/>
    </xf>
    <xf numFmtId="164" fontId="30" fillId="8" borderId="0" xfId="0" applyNumberFormat="1" applyFont="1" applyFill="1" applyAlignment="1">
      <alignment horizontal="left"/>
    </xf>
    <xf numFmtId="0" fontId="30" fillId="8" borderId="0" xfId="0" applyFont="1" applyFill="1" applyAlignment="1">
      <alignment horizontal="center"/>
    </xf>
    <xf numFmtId="0" fontId="30" fillId="8" borderId="3" xfId="0" applyFont="1" applyFill="1" applyBorder="1" applyAlignment="1">
      <alignment horizontal="left"/>
    </xf>
    <xf numFmtId="1" fontId="30" fillId="5" borderId="8" xfId="0" applyNumberFormat="1" applyFont="1" applyFill="1" applyBorder="1" applyAlignment="1">
      <alignment horizontal="center"/>
    </xf>
    <xf numFmtId="1" fontId="30" fillId="5" borderId="10" xfId="0" applyNumberFormat="1" applyFont="1" applyFill="1" applyBorder="1" applyAlignment="1">
      <alignment horizontal="center"/>
    </xf>
    <xf numFmtId="1" fontId="36" fillId="5" borderId="11" xfId="0" applyNumberFormat="1" applyFont="1" applyFill="1" applyBorder="1" applyAlignment="1">
      <alignment horizontal="right"/>
    </xf>
    <xf numFmtId="167" fontId="30" fillId="5" borderId="11" xfId="1" applyNumberFormat="1" applyFont="1" applyFill="1" applyBorder="1" applyAlignment="1">
      <alignment horizontal="right"/>
    </xf>
    <xf numFmtId="169" fontId="36" fillId="5" borderId="9" xfId="0" applyNumberFormat="1" applyFont="1" applyFill="1" applyBorder="1" applyAlignment="1">
      <alignment horizontal="right"/>
    </xf>
    <xf numFmtId="168" fontId="36" fillId="5" borderId="11" xfId="0" applyNumberFormat="1" applyFont="1" applyFill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37" fillId="11" borderId="0" xfId="0" applyFont="1" applyFill="1" applyAlignment="1">
      <alignment horizontal="left"/>
    </xf>
    <xf numFmtId="168" fontId="36" fillId="4" borderId="11" xfId="0" applyNumberFormat="1" applyFont="1" applyFill="1" applyBorder="1" applyAlignment="1">
      <alignment horizontal="right"/>
    </xf>
    <xf numFmtId="0" fontId="36" fillId="8" borderId="0" xfId="0" applyFont="1" applyFill="1" applyAlignment="1">
      <alignment horizontal="left"/>
    </xf>
    <xf numFmtId="14" fontId="36" fillId="8" borderId="0" xfId="49" applyNumberFormat="1" applyFont="1" applyFill="1" applyAlignment="1">
      <alignment horizontal="left"/>
    </xf>
    <xf numFmtId="170" fontId="36" fillId="8" borderId="0" xfId="0" applyNumberFormat="1" applyFont="1" applyFill="1" applyAlignment="1">
      <alignment horizontal="left"/>
    </xf>
    <xf numFmtId="1" fontId="30" fillId="5" borderId="12" xfId="0" applyNumberFormat="1" applyFont="1" applyFill="1" applyBorder="1" applyAlignment="1">
      <alignment horizontal="center"/>
    </xf>
    <xf numFmtId="1" fontId="30" fillId="5" borderId="13" xfId="0" applyNumberFormat="1" applyFont="1" applyFill="1" applyBorder="1" applyAlignment="1">
      <alignment horizontal="center"/>
    </xf>
    <xf numFmtId="1" fontId="30" fillId="5" borderId="0" xfId="0" applyNumberFormat="1" applyFont="1" applyFill="1" applyAlignment="1">
      <alignment horizontal="center"/>
    </xf>
    <xf numFmtId="1" fontId="36" fillId="5" borderId="14" xfId="0" applyNumberFormat="1" applyFont="1" applyFill="1" applyBorder="1" applyAlignment="1">
      <alignment horizontal="right"/>
    </xf>
    <xf numFmtId="167" fontId="30" fillId="5" borderId="14" xfId="1" applyNumberFormat="1" applyFont="1" applyFill="1" applyBorder="1" applyAlignment="1">
      <alignment horizontal="right"/>
    </xf>
    <xf numFmtId="169" fontId="36" fillId="5" borderId="0" xfId="0" applyNumberFormat="1" applyFont="1" applyFill="1" applyAlignment="1">
      <alignment horizontal="right"/>
    </xf>
    <xf numFmtId="168" fontId="36" fillId="5" borderId="14" xfId="0" applyNumberFormat="1" applyFont="1" applyFill="1" applyBorder="1" applyAlignment="1">
      <alignment horizontal="right"/>
    </xf>
    <xf numFmtId="0" fontId="30" fillId="0" borderId="14" xfId="0" applyFont="1" applyBorder="1" applyAlignment="1">
      <alignment horizontal="left"/>
    </xf>
    <xf numFmtId="168" fontId="36" fillId="4" borderId="14" xfId="0" applyNumberFormat="1" applyFont="1" applyFill="1" applyBorder="1" applyAlignment="1">
      <alignment horizontal="right"/>
    </xf>
    <xf numFmtId="1" fontId="30" fillId="5" borderId="6" xfId="0" applyNumberFormat="1" applyFont="1" applyFill="1" applyBorder="1" applyAlignment="1">
      <alignment horizontal="center"/>
    </xf>
    <xf numFmtId="1" fontId="30" fillId="5" borderId="2" xfId="0" applyNumberFormat="1" applyFont="1" applyFill="1" applyBorder="1" applyAlignment="1">
      <alignment horizontal="center"/>
    </xf>
    <xf numFmtId="1" fontId="30" fillId="5" borderId="1" xfId="0" applyNumberFormat="1" applyFont="1" applyFill="1" applyBorder="1" applyAlignment="1">
      <alignment horizontal="center"/>
    </xf>
    <xf numFmtId="1" fontId="36" fillId="5" borderId="15" xfId="0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9" fontId="36" fillId="5" borderId="1" xfId="0" applyNumberFormat="1" applyFont="1" applyFill="1" applyBorder="1" applyAlignment="1">
      <alignment horizontal="right"/>
    </xf>
    <xf numFmtId="168" fontId="36" fillId="5" borderId="15" xfId="0" applyNumberFormat="1" applyFont="1" applyFill="1" applyBorder="1" applyAlignment="1">
      <alignment horizontal="right"/>
    </xf>
    <xf numFmtId="0" fontId="30" fillId="0" borderId="15" xfId="0" applyFont="1" applyBorder="1" applyAlignment="1">
      <alignment horizontal="left"/>
    </xf>
    <xf numFmtId="168" fontId="36" fillId="4" borderId="15" xfId="0" applyNumberFormat="1" applyFont="1" applyFill="1" applyBorder="1" applyAlignment="1">
      <alignment horizontal="right"/>
    </xf>
    <xf numFmtId="0" fontId="30" fillId="8" borderId="0" xfId="0" applyFont="1" applyFill="1" applyAlignment="1">
      <alignment horizontal="left"/>
    </xf>
    <xf numFmtId="1" fontId="36" fillId="8" borderId="0" xfId="0" applyNumberFormat="1" applyFont="1" applyFill="1"/>
    <xf numFmtId="0" fontId="37" fillId="11" borderId="0" xfId="0" applyFont="1" applyFill="1"/>
    <xf numFmtId="0" fontId="30" fillId="8" borderId="6" xfId="0" applyFont="1" applyFill="1" applyBorder="1" applyAlignment="1">
      <alignment horizontal="left" indent="1"/>
    </xf>
    <xf numFmtId="0" fontId="30" fillId="8" borderId="1" xfId="0" applyFont="1" applyFill="1" applyBorder="1" applyAlignment="1">
      <alignment horizontal="left" indent="1"/>
    </xf>
    <xf numFmtId="0" fontId="30" fillId="8" borderId="2" xfId="0" applyFont="1" applyFill="1" applyBorder="1" applyAlignment="1">
      <alignment horizontal="left" indent="1"/>
    </xf>
    <xf numFmtId="0" fontId="30" fillId="8" borderId="0" xfId="0" applyFont="1" applyFill="1"/>
    <xf numFmtId="14" fontId="36" fillId="8" borderId="0" xfId="0" applyNumberFormat="1" applyFont="1" applyFill="1" applyAlignment="1">
      <alignment horizontal="left"/>
    </xf>
    <xf numFmtId="0" fontId="30" fillId="6" borderId="8" xfId="0" applyFont="1" applyFill="1" applyBorder="1"/>
    <xf numFmtId="0" fontId="30" fillId="6" borderId="12" xfId="0" applyFont="1" applyFill="1" applyBorder="1"/>
    <xf numFmtId="166" fontId="30" fillId="6" borderId="6" xfId="0" applyNumberFormat="1" applyFont="1" applyFill="1" applyBorder="1"/>
    <xf numFmtId="0" fontId="30" fillId="6" borderId="1" xfId="0" applyFont="1" applyFill="1" applyBorder="1"/>
    <xf numFmtId="0" fontId="30" fillId="6" borderId="2" xfId="0" applyFont="1" applyFill="1" applyBorder="1"/>
    <xf numFmtId="0" fontId="30" fillId="8" borderId="0" xfId="0" applyFont="1" applyFill="1" applyAlignment="1">
      <alignment horizontal="right"/>
    </xf>
    <xf numFmtId="0" fontId="36" fillId="11" borderId="0" xfId="0" applyFont="1" applyFill="1"/>
    <xf numFmtId="0" fontId="33" fillId="8" borderId="0" xfId="0" applyFont="1" applyFill="1" applyAlignment="1">
      <alignment horizontal="center" vertical="center" textRotation="90"/>
    </xf>
    <xf numFmtId="0" fontId="30" fillId="8" borderId="1" xfId="0" applyFont="1" applyFill="1" applyBorder="1" applyAlignment="1">
      <alignment horizontal="left"/>
    </xf>
    <xf numFmtId="0" fontId="33" fillId="8" borderId="0" xfId="0" applyFont="1" applyFill="1" applyAlignment="1">
      <alignment horizontal="center"/>
    </xf>
    <xf numFmtId="0" fontId="30" fillId="8" borderId="4" xfId="0" applyFont="1" applyFill="1" applyBorder="1"/>
    <xf numFmtId="0" fontId="33" fillId="5" borderId="7" xfId="0" applyFont="1" applyFill="1" applyBorder="1" applyAlignment="1">
      <alignment horizontal="right"/>
    </xf>
    <xf numFmtId="0" fontId="30" fillId="3" borderId="8" xfId="0" applyFont="1" applyFill="1" applyBorder="1" applyAlignment="1">
      <alignment horizontal="left" indent="1"/>
    </xf>
    <xf numFmtId="0" fontId="30" fillId="3" borderId="9" xfId="0" applyFont="1" applyFill="1" applyBorder="1"/>
    <xf numFmtId="0" fontId="30" fillId="3" borderId="10" xfId="0" applyFont="1" applyFill="1" applyBorder="1"/>
    <xf numFmtId="0" fontId="30" fillId="5" borderId="7" xfId="0" applyFont="1" applyFill="1" applyBorder="1" applyAlignment="1">
      <alignment horizontal="right"/>
    </xf>
    <xf numFmtId="0" fontId="30" fillId="3" borderId="12" xfId="0" applyFont="1" applyFill="1" applyBorder="1" applyAlignment="1">
      <alignment horizontal="left" indent="1"/>
    </xf>
    <xf numFmtId="0" fontId="30" fillId="3" borderId="0" xfId="0" applyFont="1" applyFill="1"/>
    <xf numFmtId="0" fontId="30" fillId="3" borderId="13" xfId="0" applyFont="1" applyFill="1" applyBorder="1"/>
    <xf numFmtId="0" fontId="30" fillId="3" borderId="12" xfId="0" applyFont="1" applyFill="1" applyBorder="1" applyAlignment="1">
      <alignment horizontal="left" indent="2"/>
    </xf>
    <xf numFmtId="0" fontId="30" fillId="3" borderId="6" xfId="0" applyFont="1" applyFill="1" applyBorder="1" applyAlignment="1">
      <alignment horizontal="left" indent="1"/>
    </xf>
    <xf numFmtId="0" fontId="30" fillId="3" borderId="1" xfId="0" applyFont="1" applyFill="1" applyBorder="1"/>
    <xf numFmtId="0" fontId="30" fillId="3" borderId="2" xfId="0" applyFont="1" applyFill="1" applyBorder="1"/>
    <xf numFmtId="0" fontId="30" fillId="5" borderId="6" xfId="0" applyFont="1" applyFill="1" applyBorder="1" applyAlignment="1">
      <alignment horizontal="left" indent="1"/>
    </xf>
    <xf numFmtId="0" fontId="30" fillId="5" borderId="1" xfId="0" applyFont="1" applyFill="1" applyBorder="1"/>
    <xf numFmtId="0" fontId="30" fillId="5" borderId="2" xfId="0" applyFont="1" applyFill="1" applyBorder="1"/>
    <xf numFmtId="164" fontId="30" fillId="8" borderId="3" xfId="0" applyNumberFormat="1" applyFont="1" applyFill="1" applyBorder="1" applyAlignment="1">
      <alignment horizontal="left"/>
    </xf>
    <xf numFmtId="0" fontId="30" fillId="8" borderId="3" xfId="0" applyFont="1" applyFill="1" applyBorder="1" applyAlignment="1">
      <alignment horizontal="center"/>
    </xf>
    <xf numFmtId="0" fontId="30" fillId="8" borderId="5" xfId="0" applyFont="1" applyFill="1" applyBorder="1" applyAlignment="1">
      <alignment horizontal="center"/>
    </xf>
    <xf numFmtId="0" fontId="30" fillId="8" borderId="5" xfId="0" applyFont="1" applyFill="1" applyBorder="1"/>
    <xf numFmtId="0" fontId="30" fillId="8" borderId="5" xfId="0" applyFont="1" applyFill="1" applyBorder="1" applyAlignment="1">
      <alignment horizontal="left"/>
    </xf>
    <xf numFmtId="0" fontId="30" fillId="8" borderId="7" xfId="0" applyFont="1" applyFill="1" applyBorder="1" applyAlignment="1">
      <alignment horizontal="left"/>
    </xf>
    <xf numFmtId="0" fontId="31" fillId="8" borderId="4" xfId="0" applyFont="1" applyFill="1" applyBorder="1"/>
    <xf numFmtId="0" fontId="32" fillId="8" borderId="4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3" xfId="0" applyFont="1" applyBorder="1" applyAlignment="1">
      <alignment horizontal="center"/>
    </xf>
    <xf numFmtId="0" fontId="31" fillId="8" borderId="1" xfId="0" applyFont="1" applyFill="1" applyBorder="1"/>
    <xf numFmtId="0" fontId="31" fillId="8" borderId="13" xfId="0" applyFont="1" applyFill="1" applyBorder="1"/>
    <xf numFmtId="49" fontId="33" fillId="8" borderId="0" xfId="0" applyNumberFormat="1" applyFont="1" applyFill="1" applyAlignment="1">
      <alignment horizontal="left" shrinkToFit="1"/>
    </xf>
    <xf numFmtId="1" fontId="30" fillId="8" borderId="0" xfId="0" applyNumberFormat="1" applyFont="1" applyFill="1" applyAlignment="1">
      <alignment horizontal="center"/>
    </xf>
    <xf numFmtId="1" fontId="36" fillId="8" borderId="0" xfId="0" applyNumberFormat="1" applyFont="1" applyFill="1" applyAlignment="1">
      <alignment horizontal="center"/>
    </xf>
    <xf numFmtId="1" fontId="30" fillId="8" borderId="0" xfId="0" applyNumberFormat="1" applyFont="1" applyFill="1" applyAlignment="1">
      <alignment horizontal="left"/>
    </xf>
    <xf numFmtId="0" fontId="35" fillId="8" borderId="0" xfId="0" applyFont="1" applyFill="1"/>
    <xf numFmtId="0" fontId="30" fillId="8" borderId="12" xfId="0" applyFont="1" applyFill="1" applyBorder="1" applyAlignment="1">
      <alignment horizontal="center"/>
    </xf>
    <xf numFmtId="0" fontId="33" fillId="8" borderId="13" xfId="0" applyFont="1" applyFill="1" applyBorder="1" applyAlignment="1">
      <alignment horizontal="right"/>
    </xf>
    <xf numFmtId="0" fontId="33" fillId="8" borderId="13" xfId="0" applyFont="1" applyFill="1" applyBorder="1" applyAlignment="1">
      <alignment horizontal="left"/>
    </xf>
    <xf numFmtId="0" fontId="30" fillId="8" borderId="9" xfId="0" applyFont="1" applyFill="1" applyBorder="1"/>
    <xf numFmtId="0" fontId="33" fillId="8" borderId="7" xfId="0" applyFont="1" applyFill="1" applyBorder="1" applyAlignment="1">
      <alignment horizontal="center"/>
    </xf>
    <xf numFmtId="0" fontId="39" fillId="8" borderId="3" xfId="7" applyFont="1" applyFill="1" applyBorder="1" applyAlignment="1" applyProtection="1">
      <alignment horizontal="left"/>
      <protection locked="0"/>
    </xf>
    <xf numFmtId="1" fontId="30" fillId="8" borderId="0" xfId="0" applyNumberFormat="1" applyFont="1" applyFill="1" applyAlignment="1">
      <alignment horizontal="right"/>
    </xf>
    <xf numFmtId="0" fontId="38" fillId="8" borderId="0" xfId="7" applyFont="1" applyFill="1" applyAlignment="1" applyProtection="1">
      <alignment horizontal="right"/>
      <protection locked="0"/>
    </xf>
    <xf numFmtId="0" fontId="39" fillId="8" borderId="0" xfId="7" applyFont="1" applyFill="1" applyAlignment="1" applyProtection="1">
      <alignment horizontal="left"/>
      <protection locked="0"/>
    </xf>
    <xf numFmtId="0" fontId="30" fillId="8" borderId="13" xfId="0" applyFont="1" applyFill="1" applyBorder="1" applyAlignment="1">
      <alignment horizontal="center"/>
    </xf>
    <xf numFmtId="0" fontId="30" fillId="3" borderId="0" xfId="0" applyFont="1" applyFill="1" applyAlignment="1">
      <alignment horizontal="left" indent="1"/>
    </xf>
    <xf numFmtId="0" fontId="30" fillId="8" borderId="4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5" xfId="0" applyFont="1" applyFill="1" applyBorder="1"/>
    <xf numFmtId="0" fontId="32" fillId="8" borderId="0" xfId="0" applyFont="1" applyFill="1"/>
    <xf numFmtId="0" fontId="33" fillId="8" borderId="13" xfId="0" applyFont="1" applyFill="1" applyBorder="1"/>
    <xf numFmtId="0" fontId="31" fillId="8" borderId="0" xfId="0" applyFont="1" applyFill="1"/>
    <xf numFmtId="0" fontId="30" fillId="8" borderId="11" xfId="0" applyFont="1" applyFill="1" applyBorder="1" applyAlignment="1">
      <alignment horizontal="center"/>
    </xf>
    <xf numFmtId="0" fontId="30" fillId="8" borderId="14" xfId="0" applyFont="1" applyFill="1" applyBorder="1" applyAlignment="1">
      <alignment horizontal="center"/>
    </xf>
    <xf numFmtId="0" fontId="30" fillId="8" borderId="14" xfId="0" applyFont="1" applyFill="1" applyBorder="1"/>
    <xf numFmtId="0" fontId="36" fillId="8" borderId="15" xfId="0" applyFont="1" applyFill="1" applyBorder="1"/>
    <xf numFmtId="0" fontId="30" fillId="8" borderId="15" xfId="0" applyFont="1" applyFill="1" applyBorder="1"/>
    <xf numFmtId="1" fontId="30" fillId="8" borderId="7" xfId="0" applyNumberFormat="1" applyFont="1" applyFill="1" applyBorder="1"/>
    <xf numFmtId="0" fontId="33" fillId="8" borderId="11" xfId="0" applyFont="1" applyFill="1" applyBorder="1" applyAlignment="1">
      <alignment horizontal="center"/>
    </xf>
    <xf numFmtId="0" fontId="33" fillId="8" borderId="15" xfId="0" applyFont="1" applyFill="1" applyBorder="1" applyAlignment="1">
      <alignment horizontal="center"/>
    </xf>
    <xf numFmtId="0" fontId="33" fillId="8" borderId="14" xfId="0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0" fontId="38" fillId="8" borderId="3" xfId="7" applyFont="1" applyFill="1" applyBorder="1" applyAlignment="1" applyProtection="1">
      <alignment horizontal="right"/>
      <protection locked="0"/>
    </xf>
    <xf numFmtId="0" fontId="30" fillId="8" borderId="9" xfId="0" applyFont="1" applyFill="1" applyBorder="1" applyAlignment="1">
      <alignment horizontal="left"/>
    </xf>
    <xf numFmtId="0" fontId="40" fillId="8" borderId="34" xfId="0" applyFont="1" applyFill="1" applyBorder="1" applyAlignment="1">
      <alignment horizontal="left"/>
    </xf>
    <xf numFmtId="0" fontId="40" fillId="8" borderId="35" xfId="0" applyFont="1" applyFill="1" applyBorder="1" applyAlignment="1">
      <alignment horizontal="center"/>
    </xf>
    <xf numFmtId="0" fontId="40" fillId="8" borderId="36" xfId="0" applyFont="1" applyFill="1" applyBorder="1" applyAlignment="1">
      <alignment horizontal="center"/>
    </xf>
    <xf numFmtId="0" fontId="33" fillId="8" borderId="3" xfId="0" applyFont="1" applyFill="1" applyBorder="1" applyAlignment="1">
      <alignment horizontal="center"/>
    </xf>
    <xf numFmtId="0" fontId="38" fillId="8" borderId="5" xfId="7" applyFont="1" applyFill="1" applyBorder="1" applyAlignment="1" applyProtection="1">
      <alignment horizontal="right"/>
      <protection locked="0"/>
    </xf>
    <xf numFmtId="0" fontId="38" fillId="8" borderId="4" xfId="7" applyFont="1" applyFill="1" applyBorder="1" applyAlignment="1" applyProtection="1">
      <alignment horizontal="right"/>
      <protection locked="0"/>
    </xf>
    <xf numFmtId="0" fontId="33" fillId="8" borderId="5" xfId="0" applyFont="1" applyFill="1" applyBorder="1" applyAlignment="1">
      <alignment horizontal="center"/>
    </xf>
    <xf numFmtId="0" fontId="41" fillId="0" borderId="0" xfId="0" applyFont="1"/>
    <xf numFmtId="0" fontId="42" fillId="8" borderId="7" xfId="0" applyFont="1" applyFill="1" applyBorder="1" applyAlignment="1">
      <alignment horizontal="left"/>
    </xf>
    <xf numFmtId="0" fontId="33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30" fillId="8" borderId="1" xfId="0" applyFont="1" applyFill="1" applyBorder="1"/>
    <xf numFmtId="0" fontId="32" fillId="8" borderId="1" xfId="0" applyFont="1" applyFill="1" applyBorder="1" applyAlignment="1">
      <alignment horizontal="left"/>
    </xf>
    <xf numFmtId="0" fontId="32" fillId="8" borderId="1" xfId="0" applyFont="1" applyFill="1" applyBorder="1"/>
    <xf numFmtId="0" fontId="31" fillId="8" borderId="4" xfId="0" applyFont="1" applyFill="1" applyBorder="1" applyAlignment="1">
      <alignment horizontal="center"/>
    </xf>
    <xf numFmtId="0" fontId="30" fillId="8" borderId="7" xfId="0" applyNumberFormat="1" applyFont="1" applyFill="1" applyBorder="1" applyAlignment="1">
      <alignment horizontal="center"/>
    </xf>
    <xf numFmtId="164" fontId="30" fillId="8" borderId="0" xfId="0" applyNumberFormat="1" applyFont="1" applyFill="1" applyAlignment="1">
      <alignment horizontal="center"/>
    </xf>
    <xf numFmtId="0" fontId="42" fillId="8" borderId="7" xfId="0" applyFont="1" applyFill="1" applyBorder="1" applyAlignment="1">
      <alignment horizontal="center"/>
    </xf>
    <xf numFmtId="164" fontId="30" fillId="8" borderId="9" xfId="0" applyNumberFormat="1" applyFont="1" applyFill="1" applyBorder="1" applyAlignment="1">
      <alignment horizontal="center"/>
    </xf>
    <xf numFmtId="0" fontId="30" fillId="8" borderId="7" xfId="0" applyFont="1" applyFill="1" applyBorder="1" applyAlignment="1">
      <alignment horizontal="center"/>
    </xf>
    <xf numFmtId="49" fontId="33" fillId="8" borderId="0" xfId="0" applyNumberFormat="1" applyFont="1" applyFill="1" applyAlignment="1">
      <alignment horizontal="center" shrinkToFit="1"/>
    </xf>
    <xf numFmtId="0" fontId="33" fillId="8" borderId="0" xfId="0" applyFont="1" applyFill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3" fillId="8" borderId="13" xfId="0" applyFont="1" applyFill="1" applyBorder="1" applyAlignment="1">
      <alignment horizontal="center" vertical="center" textRotation="90"/>
    </xf>
    <xf numFmtId="0" fontId="30" fillId="8" borderId="0" xfId="0" applyFont="1" applyFill="1" applyAlignment="1">
      <alignment horizontal="center"/>
    </xf>
    <xf numFmtId="0" fontId="33" fillId="8" borderId="14" xfId="0" applyFont="1" applyFill="1" applyBorder="1" applyAlignment="1">
      <alignment horizontal="center" vertical="center" textRotation="90"/>
    </xf>
    <xf numFmtId="0" fontId="33" fillId="8" borderId="15" xfId="0" applyFont="1" applyFill="1" applyBorder="1" applyAlignment="1">
      <alignment horizontal="center" vertical="center" textRotation="90"/>
    </xf>
    <xf numFmtId="0" fontId="33" fillId="8" borderId="11" xfId="0" applyFont="1" applyFill="1" applyBorder="1" applyAlignment="1">
      <alignment horizontal="center" vertical="center" textRotation="90"/>
    </xf>
    <xf numFmtId="0" fontId="30" fillId="6" borderId="12" xfId="0" applyFont="1" applyFill="1" applyBorder="1" applyAlignment="1">
      <alignment horizontal="left"/>
    </xf>
    <xf numFmtId="0" fontId="30" fillId="6" borderId="0" xfId="0" applyFont="1" applyFill="1" applyAlignment="1">
      <alignment horizontal="left"/>
    </xf>
    <xf numFmtId="0" fontId="30" fillId="6" borderId="13" xfId="0" applyFont="1" applyFill="1" applyBorder="1" applyAlignment="1">
      <alignment horizontal="left"/>
    </xf>
    <xf numFmtId="166" fontId="30" fillId="6" borderId="12" xfId="0" applyNumberFormat="1" applyFont="1" applyFill="1" applyBorder="1" applyAlignment="1">
      <alignment horizontal="left"/>
    </xf>
    <xf numFmtId="166" fontId="30" fillId="6" borderId="0" xfId="0" applyNumberFormat="1" applyFont="1" applyFill="1" applyAlignment="1">
      <alignment horizontal="left"/>
    </xf>
    <xf numFmtId="166" fontId="30" fillId="6" borderId="13" xfId="0" applyNumberFormat="1" applyFont="1" applyFill="1" applyBorder="1" applyAlignment="1">
      <alignment horizontal="left"/>
    </xf>
    <xf numFmtId="166" fontId="30" fillId="6" borderId="9" xfId="0" applyNumberFormat="1" applyFont="1" applyFill="1" applyBorder="1"/>
    <xf numFmtId="166" fontId="30" fillId="6" borderId="10" xfId="0" applyNumberFormat="1" applyFont="1" applyFill="1" applyBorder="1"/>
    <xf numFmtId="0" fontId="33" fillId="8" borderId="12" xfId="0" applyFont="1" applyFill="1" applyBorder="1" applyAlignment="1">
      <alignment horizontal="left" indent="1"/>
    </xf>
    <xf numFmtId="0" fontId="33" fillId="8" borderId="0" xfId="0" applyFont="1" applyFill="1" applyAlignment="1">
      <alignment horizontal="left" indent="1"/>
    </xf>
    <xf numFmtId="0" fontId="33" fillId="8" borderId="13" xfId="0" applyFont="1" applyFill="1" applyBorder="1" applyAlignment="1">
      <alignment horizontal="left" indent="1"/>
    </xf>
    <xf numFmtId="0" fontId="30" fillId="8" borderId="12" xfId="0" applyFont="1" applyFill="1" applyBorder="1" applyAlignment="1">
      <alignment horizontal="left" indent="1"/>
    </xf>
    <xf numFmtId="0" fontId="30" fillId="8" borderId="0" xfId="0" applyFont="1" applyFill="1" applyAlignment="1">
      <alignment horizontal="left" indent="1"/>
    </xf>
    <xf numFmtId="0" fontId="30" fillId="8" borderId="13" xfId="0" applyFont="1" applyFill="1" applyBorder="1" applyAlignment="1">
      <alignment horizontal="left" indent="1"/>
    </xf>
    <xf numFmtId="0" fontId="36" fillId="8" borderId="12" xfId="2" applyFont="1" applyFill="1" applyBorder="1" applyAlignment="1" applyProtection="1">
      <alignment horizontal="left" indent="1"/>
    </xf>
    <xf numFmtId="0" fontId="36" fillId="8" borderId="0" xfId="2" applyFont="1" applyFill="1" applyBorder="1" applyAlignment="1" applyProtection="1">
      <alignment horizontal="left" indent="1"/>
    </xf>
    <xf numFmtId="0" fontId="36" fillId="8" borderId="13" xfId="2" applyFont="1" applyFill="1" applyBorder="1" applyAlignment="1" applyProtection="1">
      <alignment horizontal="left" indent="1"/>
    </xf>
    <xf numFmtId="0" fontId="30" fillId="6" borderId="0" xfId="0" applyFont="1" applyFill="1"/>
    <xf numFmtId="0" fontId="30" fillId="6" borderId="13" xfId="0" applyFont="1" applyFill="1" applyBorder="1"/>
    <xf numFmtId="166" fontId="30" fillId="6" borderId="0" xfId="0" applyNumberFormat="1" applyFont="1" applyFill="1"/>
    <xf numFmtId="166" fontId="30" fillId="6" borderId="13" xfId="0" applyNumberFormat="1" applyFont="1" applyFill="1" applyBorder="1"/>
  </cellXfs>
  <cellStyles count="50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Gekoppelde cel" xfId="19" builtinId="24" customBuiltin="1"/>
    <cellStyle name="Goed" xfId="13" builtinId="26" customBuiltin="1"/>
    <cellStyle name="Hyperlink" xfId="2" builtinId="8"/>
    <cellStyle name="Hyperlink 2" xfId="5" xr:uid="{00000000-0005-0000-0000-00001D000000}"/>
    <cellStyle name="Hyperlink_#Auteursrecht" xfId="6" xr:uid="{00000000-0005-0000-0000-00001E000000}"/>
    <cellStyle name="Invoer" xfId="16" builtinId="20" customBuiltin="1"/>
    <cellStyle name="Komma" xfId="1" builtinId="3"/>
    <cellStyle name="Komma 2" xfId="49" xr:uid="{00000000-0005-0000-0000-000021000000}"/>
    <cellStyle name="Kop 1" xfId="9" builtinId="16" customBuiltin="1"/>
    <cellStyle name="Kop 2" xfId="10" builtinId="17" customBuiltin="1"/>
    <cellStyle name="Kop 3" xfId="11" builtinId="18" customBuiltin="1"/>
    <cellStyle name="Kop 4" xfId="12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Standaard" xfId="0" builtinId="0"/>
    <cellStyle name="Standaard 2" xfId="7" xr:uid="{00000000-0005-0000-0000-00002A000000}"/>
    <cellStyle name="Standaard_#Auteursrecht" xfId="3" xr:uid="{00000000-0005-0000-0000-00002B000000}"/>
    <cellStyle name="Standaard_Auteursrecht" xfId="4" xr:uid="{00000000-0005-0000-0000-00002C000000}"/>
    <cellStyle name="Titel" xfId="8" builtinId="15" customBuiltin="1"/>
    <cellStyle name="Totaal" xfId="24" builtinId="25" customBuiltin="1"/>
    <cellStyle name="Uitvoer" xfId="17" builtinId="21" customBuiltin="1"/>
    <cellStyle name="Verklarende tekst" xfId="23" builtinId="53" customBuiltin="1"/>
    <cellStyle name="Waarschuwingstekst" xfId="21" builtinId="11" customBuiltin="1"/>
  </cellStyles>
  <dxfs count="21">
    <dxf>
      <fill>
        <patternFill>
          <bgColor rgb="FFFF7C8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rgb="FFFF7C8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FF99"/>
      <color rgb="FFFF7C80"/>
      <color rgb="FF66FF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114300</xdr:rowOff>
    </xdr:from>
    <xdr:to>
      <xdr:col>13</xdr:col>
      <xdr:colOff>0</xdr:colOff>
      <xdr:row>37</xdr:row>
      <xdr:rowOff>0</xdr:rowOff>
    </xdr:to>
    <xdr:pic>
      <xdr:nvPicPr>
        <xdr:cNvPr id="2" name="Afbeelding 2" descr="Visitekaartje 2016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4552950"/>
          <a:ext cx="3657600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85</xdr:row>
      <xdr:rowOff>9525</xdr:rowOff>
    </xdr:from>
    <xdr:to>
      <xdr:col>11</xdr:col>
      <xdr:colOff>266700</xdr:colOff>
      <xdr:row>88</xdr:row>
      <xdr:rowOff>31658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20497800"/>
          <a:ext cx="4991100" cy="736508"/>
        </a:xfrm>
        <a:prstGeom prst="rect">
          <a:avLst/>
        </a:prstGeom>
      </xdr:spPr>
    </xdr:pic>
    <xdr:clientData/>
  </xdr:twoCellAnchor>
  <xdr:twoCellAnchor editAs="oneCell">
    <xdr:from>
      <xdr:col>74</xdr:col>
      <xdr:colOff>304802</xdr:colOff>
      <xdr:row>1</xdr:row>
      <xdr:rowOff>9526</xdr:rowOff>
    </xdr:from>
    <xdr:to>
      <xdr:col>78</xdr:col>
      <xdr:colOff>219076</xdr:colOff>
      <xdr:row>10</xdr:row>
      <xdr:rowOff>234807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7" y="314326"/>
          <a:ext cx="2352674" cy="2130281"/>
        </a:xfrm>
        <a:prstGeom prst="rect">
          <a:avLst/>
        </a:prstGeom>
      </xdr:spPr>
    </xdr:pic>
    <xdr:clientData/>
  </xdr:twoCellAnchor>
  <xdr:twoCellAnchor editAs="oneCell">
    <xdr:from>
      <xdr:col>7</xdr:col>
      <xdr:colOff>76201</xdr:colOff>
      <xdr:row>56</xdr:row>
      <xdr:rowOff>114300</xdr:rowOff>
    </xdr:from>
    <xdr:to>
      <xdr:col>13</xdr:col>
      <xdr:colOff>1263792</xdr:colOff>
      <xdr:row>64</xdr:row>
      <xdr:rowOff>95249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6" y="13363575"/>
          <a:ext cx="2587766" cy="234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celtekstenuitleg.n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training-op-uw-bedrijf.html" TargetMode="External"/><Relationship Id="rId4" Type="http://schemas.openxmlformats.org/officeDocument/2006/relationships/hyperlink" Target="http://www.exceltekstenuitleg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k.nl/wk_2014_regels" TargetMode="External"/><Relationship Id="rId1" Type="http://schemas.openxmlformats.org/officeDocument/2006/relationships/hyperlink" Target="http://www.wk.nl/wk_2014_regel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F37"/>
  <sheetViews>
    <sheetView topLeftCell="A10" zoomScaleNormal="100" workbookViewId="0">
      <selection activeCell="D19" sqref="D19"/>
    </sheetView>
  </sheetViews>
  <sheetFormatPr defaultRowHeight="15" x14ac:dyDescent="0.25"/>
  <cols>
    <col min="1" max="1" width="9.140625" style="1"/>
    <col min="2" max="2" width="0.85546875" style="1" customWidth="1"/>
    <col min="3" max="3" width="3.7109375" style="1" customWidth="1"/>
    <col min="4" max="4" width="67.5703125" style="1" bestFit="1" customWidth="1"/>
    <col min="5" max="5" width="3.7109375" style="1" customWidth="1"/>
    <col min="6" max="6" width="0.85546875" style="1" customWidth="1"/>
    <col min="7" max="257" width="9.140625" style="1"/>
    <col min="258" max="258" width="0.85546875" style="1" customWidth="1"/>
    <col min="259" max="259" width="3.7109375" style="1" customWidth="1"/>
    <col min="260" max="260" width="67.5703125" style="1" bestFit="1" customWidth="1"/>
    <col min="261" max="261" width="3.7109375" style="1" customWidth="1"/>
    <col min="262" max="262" width="0.85546875" style="1" customWidth="1"/>
    <col min="263" max="513" width="9.140625" style="1"/>
    <col min="514" max="514" width="0.85546875" style="1" customWidth="1"/>
    <col min="515" max="515" width="3.7109375" style="1" customWidth="1"/>
    <col min="516" max="516" width="67.5703125" style="1" bestFit="1" customWidth="1"/>
    <col min="517" max="517" width="3.7109375" style="1" customWidth="1"/>
    <col min="518" max="518" width="0.85546875" style="1" customWidth="1"/>
    <col min="519" max="769" width="9.140625" style="1"/>
    <col min="770" max="770" width="0.85546875" style="1" customWidth="1"/>
    <col min="771" max="771" width="3.7109375" style="1" customWidth="1"/>
    <col min="772" max="772" width="67.5703125" style="1" bestFit="1" customWidth="1"/>
    <col min="773" max="773" width="3.7109375" style="1" customWidth="1"/>
    <col min="774" max="774" width="0.85546875" style="1" customWidth="1"/>
    <col min="775" max="1025" width="9.140625" style="1"/>
    <col min="1026" max="1026" width="0.85546875" style="1" customWidth="1"/>
    <col min="1027" max="1027" width="3.7109375" style="1" customWidth="1"/>
    <col min="1028" max="1028" width="67.5703125" style="1" bestFit="1" customWidth="1"/>
    <col min="1029" max="1029" width="3.7109375" style="1" customWidth="1"/>
    <col min="1030" max="1030" width="0.85546875" style="1" customWidth="1"/>
    <col min="1031" max="1281" width="9.140625" style="1"/>
    <col min="1282" max="1282" width="0.85546875" style="1" customWidth="1"/>
    <col min="1283" max="1283" width="3.7109375" style="1" customWidth="1"/>
    <col min="1284" max="1284" width="67.5703125" style="1" bestFit="1" customWidth="1"/>
    <col min="1285" max="1285" width="3.7109375" style="1" customWidth="1"/>
    <col min="1286" max="1286" width="0.85546875" style="1" customWidth="1"/>
    <col min="1287" max="1537" width="9.140625" style="1"/>
    <col min="1538" max="1538" width="0.85546875" style="1" customWidth="1"/>
    <col min="1539" max="1539" width="3.7109375" style="1" customWidth="1"/>
    <col min="1540" max="1540" width="67.5703125" style="1" bestFit="1" customWidth="1"/>
    <col min="1541" max="1541" width="3.7109375" style="1" customWidth="1"/>
    <col min="1542" max="1542" width="0.85546875" style="1" customWidth="1"/>
    <col min="1543" max="1793" width="9.140625" style="1"/>
    <col min="1794" max="1794" width="0.85546875" style="1" customWidth="1"/>
    <col min="1795" max="1795" width="3.7109375" style="1" customWidth="1"/>
    <col min="1796" max="1796" width="67.5703125" style="1" bestFit="1" customWidth="1"/>
    <col min="1797" max="1797" width="3.7109375" style="1" customWidth="1"/>
    <col min="1798" max="1798" width="0.85546875" style="1" customWidth="1"/>
    <col min="1799" max="2049" width="9.140625" style="1"/>
    <col min="2050" max="2050" width="0.85546875" style="1" customWidth="1"/>
    <col min="2051" max="2051" width="3.7109375" style="1" customWidth="1"/>
    <col min="2052" max="2052" width="67.5703125" style="1" bestFit="1" customWidth="1"/>
    <col min="2053" max="2053" width="3.7109375" style="1" customWidth="1"/>
    <col min="2054" max="2054" width="0.85546875" style="1" customWidth="1"/>
    <col min="2055" max="2305" width="9.140625" style="1"/>
    <col min="2306" max="2306" width="0.85546875" style="1" customWidth="1"/>
    <col min="2307" max="2307" width="3.7109375" style="1" customWidth="1"/>
    <col min="2308" max="2308" width="67.5703125" style="1" bestFit="1" customWidth="1"/>
    <col min="2309" max="2309" width="3.7109375" style="1" customWidth="1"/>
    <col min="2310" max="2310" width="0.85546875" style="1" customWidth="1"/>
    <col min="2311" max="2561" width="9.140625" style="1"/>
    <col min="2562" max="2562" width="0.85546875" style="1" customWidth="1"/>
    <col min="2563" max="2563" width="3.7109375" style="1" customWidth="1"/>
    <col min="2564" max="2564" width="67.5703125" style="1" bestFit="1" customWidth="1"/>
    <col min="2565" max="2565" width="3.7109375" style="1" customWidth="1"/>
    <col min="2566" max="2566" width="0.85546875" style="1" customWidth="1"/>
    <col min="2567" max="2817" width="9.140625" style="1"/>
    <col min="2818" max="2818" width="0.85546875" style="1" customWidth="1"/>
    <col min="2819" max="2819" width="3.7109375" style="1" customWidth="1"/>
    <col min="2820" max="2820" width="67.5703125" style="1" bestFit="1" customWidth="1"/>
    <col min="2821" max="2821" width="3.7109375" style="1" customWidth="1"/>
    <col min="2822" max="2822" width="0.85546875" style="1" customWidth="1"/>
    <col min="2823" max="3073" width="9.140625" style="1"/>
    <col min="3074" max="3074" width="0.85546875" style="1" customWidth="1"/>
    <col min="3075" max="3075" width="3.7109375" style="1" customWidth="1"/>
    <col min="3076" max="3076" width="67.5703125" style="1" bestFit="1" customWidth="1"/>
    <col min="3077" max="3077" width="3.7109375" style="1" customWidth="1"/>
    <col min="3078" max="3078" width="0.85546875" style="1" customWidth="1"/>
    <col min="3079" max="3329" width="9.140625" style="1"/>
    <col min="3330" max="3330" width="0.85546875" style="1" customWidth="1"/>
    <col min="3331" max="3331" width="3.7109375" style="1" customWidth="1"/>
    <col min="3332" max="3332" width="67.5703125" style="1" bestFit="1" customWidth="1"/>
    <col min="3333" max="3333" width="3.7109375" style="1" customWidth="1"/>
    <col min="3334" max="3334" width="0.85546875" style="1" customWidth="1"/>
    <col min="3335" max="3585" width="9.140625" style="1"/>
    <col min="3586" max="3586" width="0.85546875" style="1" customWidth="1"/>
    <col min="3587" max="3587" width="3.7109375" style="1" customWidth="1"/>
    <col min="3588" max="3588" width="67.5703125" style="1" bestFit="1" customWidth="1"/>
    <col min="3589" max="3589" width="3.7109375" style="1" customWidth="1"/>
    <col min="3590" max="3590" width="0.85546875" style="1" customWidth="1"/>
    <col min="3591" max="3841" width="9.140625" style="1"/>
    <col min="3842" max="3842" width="0.85546875" style="1" customWidth="1"/>
    <col min="3843" max="3843" width="3.7109375" style="1" customWidth="1"/>
    <col min="3844" max="3844" width="67.5703125" style="1" bestFit="1" customWidth="1"/>
    <col min="3845" max="3845" width="3.7109375" style="1" customWidth="1"/>
    <col min="3846" max="3846" width="0.85546875" style="1" customWidth="1"/>
    <col min="3847" max="4097" width="9.140625" style="1"/>
    <col min="4098" max="4098" width="0.85546875" style="1" customWidth="1"/>
    <col min="4099" max="4099" width="3.7109375" style="1" customWidth="1"/>
    <col min="4100" max="4100" width="67.5703125" style="1" bestFit="1" customWidth="1"/>
    <col min="4101" max="4101" width="3.7109375" style="1" customWidth="1"/>
    <col min="4102" max="4102" width="0.85546875" style="1" customWidth="1"/>
    <col min="4103" max="4353" width="9.140625" style="1"/>
    <col min="4354" max="4354" width="0.85546875" style="1" customWidth="1"/>
    <col min="4355" max="4355" width="3.7109375" style="1" customWidth="1"/>
    <col min="4356" max="4356" width="67.5703125" style="1" bestFit="1" customWidth="1"/>
    <col min="4357" max="4357" width="3.7109375" style="1" customWidth="1"/>
    <col min="4358" max="4358" width="0.85546875" style="1" customWidth="1"/>
    <col min="4359" max="4609" width="9.140625" style="1"/>
    <col min="4610" max="4610" width="0.85546875" style="1" customWidth="1"/>
    <col min="4611" max="4611" width="3.7109375" style="1" customWidth="1"/>
    <col min="4612" max="4612" width="67.5703125" style="1" bestFit="1" customWidth="1"/>
    <col min="4613" max="4613" width="3.7109375" style="1" customWidth="1"/>
    <col min="4614" max="4614" width="0.85546875" style="1" customWidth="1"/>
    <col min="4615" max="4865" width="9.140625" style="1"/>
    <col min="4866" max="4866" width="0.85546875" style="1" customWidth="1"/>
    <col min="4867" max="4867" width="3.7109375" style="1" customWidth="1"/>
    <col min="4868" max="4868" width="67.5703125" style="1" bestFit="1" customWidth="1"/>
    <col min="4869" max="4869" width="3.7109375" style="1" customWidth="1"/>
    <col min="4870" max="4870" width="0.85546875" style="1" customWidth="1"/>
    <col min="4871" max="5121" width="9.140625" style="1"/>
    <col min="5122" max="5122" width="0.85546875" style="1" customWidth="1"/>
    <col min="5123" max="5123" width="3.7109375" style="1" customWidth="1"/>
    <col min="5124" max="5124" width="67.5703125" style="1" bestFit="1" customWidth="1"/>
    <col min="5125" max="5125" width="3.7109375" style="1" customWidth="1"/>
    <col min="5126" max="5126" width="0.85546875" style="1" customWidth="1"/>
    <col min="5127" max="5377" width="9.140625" style="1"/>
    <col min="5378" max="5378" width="0.85546875" style="1" customWidth="1"/>
    <col min="5379" max="5379" width="3.7109375" style="1" customWidth="1"/>
    <col min="5380" max="5380" width="67.5703125" style="1" bestFit="1" customWidth="1"/>
    <col min="5381" max="5381" width="3.7109375" style="1" customWidth="1"/>
    <col min="5382" max="5382" width="0.85546875" style="1" customWidth="1"/>
    <col min="5383" max="5633" width="9.140625" style="1"/>
    <col min="5634" max="5634" width="0.85546875" style="1" customWidth="1"/>
    <col min="5635" max="5635" width="3.7109375" style="1" customWidth="1"/>
    <col min="5636" max="5636" width="67.5703125" style="1" bestFit="1" customWidth="1"/>
    <col min="5637" max="5637" width="3.7109375" style="1" customWidth="1"/>
    <col min="5638" max="5638" width="0.85546875" style="1" customWidth="1"/>
    <col min="5639" max="5889" width="9.140625" style="1"/>
    <col min="5890" max="5890" width="0.85546875" style="1" customWidth="1"/>
    <col min="5891" max="5891" width="3.7109375" style="1" customWidth="1"/>
    <col min="5892" max="5892" width="67.5703125" style="1" bestFit="1" customWidth="1"/>
    <col min="5893" max="5893" width="3.7109375" style="1" customWidth="1"/>
    <col min="5894" max="5894" width="0.85546875" style="1" customWidth="1"/>
    <col min="5895" max="6145" width="9.140625" style="1"/>
    <col min="6146" max="6146" width="0.85546875" style="1" customWidth="1"/>
    <col min="6147" max="6147" width="3.7109375" style="1" customWidth="1"/>
    <col min="6148" max="6148" width="67.5703125" style="1" bestFit="1" customWidth="1"/>
    <col min="6149" max="6149" width="3.7109375" style="1" customWidth="1"/>
    <col min="6150" max="6150" width="0.85546875" style="1" customWidth="1"/>
    <col min="6151" max="6401" width="9.140625" style="1"/>
    <col min="6402" max="6402" width="0.85546875" style="1" customWidth="1"/>
    <col min="6403" max="6403" width="3.7109375" style="1" customWidth="1"/>
    <col min="6404" max="6404" width="67.5703125" style="1" bestFit="1" customWidth="1"/>
    <col min="6405" max="6405" width="3.7109375" style="1" customWidth="1"/>
    <col min="6406" max="6406" width="0.85546875" style="1" customWidth="1"/>
    <col min="6407" max="6657" width="9.140625" style="1"/>
    <col min="6658" max="6658" width="0.85546875" style="1" customWidth="1"/>
    <col min="6659" max="6659" width="3.7109375" style="1" customWidth="1"/>
    <col min="6660" max="6660" width="67.5703125" style="1" bestFit="1" customWidth="1"/>
    <col min="6661" max="6661" width="3.7109375" style="1" customWidth="1"/>
    <col min="6662" max="6662" width="0.85546875" style="1" customWidth="1"/>
    <col min="6663" max="6913" width="9.140625" style="1"/>
    <col min="6914" max="6914" width="0.85546875" style="1" customWidth="1"/>
    <col min="6915" max="6915" width="3.7109375" style="1" customWidth="1"/>
    <col min="6916" max="6916" width="67.5703125" style="1" bestFit="1" customWidth="1"/>
    <col min="6917" max="6917" width="3.7109375" style="1" customWidth="1"/>
    <col min="6918" max="6918" width="0.85546875" style="1" customWidth="1"/>
    <col min="6919" max="7169" width="9.140625" style="1"/>
    <col min="7170" max="7170" width="0.85546875" style="1" customWidth="1"/>
    <col min="7171" max="7171" width="3.7109375" style="1" customWidth="1"/>
    <col min="7172" max="7172" width="67.5703125" style="1" bestFit="1" customWidth="1"/>
    <col min="7173" max="7173" width="3.7109375" style="1" customWidth="1"/>
    <col min="7174" max="7174" width="0.85546875" style="1" customWidth="1"/>
    <col min="7175" max="7425" width="9.140625" style="1"/>
    <col min="7426" max="7426" width="0.85546875" style="1" customWidth="1"/>
    <col min="7427" max="7427" width="3.7109375" style="1" customWidth="1"/>
    <col min="7428" max="7428" width="67.5703125" style="1" bestFit="1" customWidth="1"/>
    <col min="7429" max="7429" width="3.7109375" style="1" customWidth="1"/>
    <col min="7430" max="7430" width="0.85546875" style="1" customWidth="1"/>
    <col min="7431" max="7681" width="9.140625" style="1"/>
    <col min="7682" max="7682" width="0.85546875" style="1" customWidth="1"/>
    <col min="7683" max="7683" width="3.7109375" style="1" customWidth="1"/>
    <col min="7684" max="7684" width="67.5703125" style="1" bestFit="1" customWidth="1"/>
    <col min="7685" max="7685" width="3.7109375" style="1" customWidth="1"/>
    <col min="7686" max="7686" width="0.85546875" style="1" customWidth="1"/>
    <col min="7687" max="7937" width="9.140625" style="1"/>
    <col min="7938" max="7938" width="0.85546875" style="1" customWidth="1"/>
    <col min="7939" max="7939" width="3.7109375" style="1" customWidth="1"/>
    <col min="7940" max="7940" width="67.5703125" style="1" bestFit="1" customWidth="1"/>
    <col min="7941" max="7941" width="3.7109375" style="1" customWidth="1"/>
    <col min="7942" max="7942" width="0.85546875" style="1" customWidth="1"/>
    <col min="7943" max="8193" width="9.140625" style="1"/>
    <col min="8194" max="8194" width="0.85546875" style="1" customWidth="1"/>
    <col min="8195" max="8195" width="3.7109375" style="1" customWidth="1"/>
    <col min="8196" max="8196" width="67.5703125" style="1" bestFit="1" customWidth="1"/>
    <col min="8197" max="8197" width="3.7109375" style="1" customWidth="1"/>
    <col min="8198" max="8198" width="0.85546875" style="1" customWidth="1"/>
    <col min="8199" max="8449" width="9.140625" style="1"/>
    <col min="8450" max="8450" width="0.85546875" style="1" customWidth="1"/>
    <col min="8451" max="8451" width="3.7109375" style="1" customWidth="1"/>
    <col min="8452" max="8452" width="67.5703125" style="1" bestFit="1" customWidth="1"/>
    <col min="8453" max="8453" width="3.7109375" style="1" customWidth="1"/>
    <col min="8454" max="8454" width="0.85546875" style="1" customWidth="1"/>
    <col min="8455" max="8705" width="9.140625" style="1"/>
    <col min="8706" max="8706" width="0.85546875" style="1" customWidth="1"/>
    <col min="8707" max="8707" width="3.7109375" style="1" customWidth="1"/>
    <col min="8708" max="8708" width="67.5703125" style="1" bestFit="1" customWidth="1"/>
    <col min="8709" max="8709" width="3.7109375" style="1" customWidth="1"/>
    <col min="8710" max="8710" width="0.85546875" style="1" customWidth="1"/>
    <col min="8711" max="8961" width="9.140625" style="1"/>
    <col min="8962" max="8962" width="0.85546875" style="1" customWidth="1"/>
    <col min="8963" max="8963" width="3.7109375" style="1" customWidth="1"/>
    <col min="8964" max="8964" width="67.5703125" style="1" bestFit="1" customWidth="1"/>
    <col min="8965" max="8965" width="3.7109375" style="1" customWidth="1"/>
    <col min="8966" max="8966" width="0.85546875" style="1" customWidth="1"/>
    <col min="8967" max="9217" width="9.140625" style="1"/>
    <col min="9218" max="9218" width="0.85546875" style="1" customWidth="1"/>
    <col min="9219" max="9219" width="3.7109375" style="1" customWidth="1"/>
    <col min="9220" max="9220" width="67.5703125" style="1" bestFit="1" customWidth="1"/>
    <col min="9221" max="9221" width="3.7109375" style="1" customWidth="1"/>
    <col min="9222" max="9222" width="0.85546875" style="1" customWidth="1"/>
    <col min="9223" max="9473" width="9.140625" style="1"/>
    <col min="9474" max="9474" width="0.85546875" style="1" customWidth="1"/>
    <col min="9475" max="9475" width="3.7109375" style="1" customWidth="1"/>
    <col min="9476" max="9476" width="67.5703125" style="1" bestFit="1" customWidth="1"/>
    <col min="9477" max="9477" width="3.7109375" style="1" customWidth="1"/>
    <col min="9478" max="9478" width="0.85546875" style="1" customWidth="1"/>
    <col min="9479" max="9729" width="9.140625" style="1"/>
    <col min="9730" max="9730" width="0.85546875" style="1" customWidth="1"/>
    <col min="9731" max="9731" width="3.7109375" style="1" customWidth="1"/>
    <col min="9732" max="9732" width="67.5703125" style="1" bestFit="1" customWidth="1"/>
    <col min="9733" max="9733" width="3.7109375" style="1" customWidth="1"/>
    <col min="9734" max="9734" width="0.85546875" style="1" customWidth="1"/>
    <col min="9735" max="9985" width="9.140625" style="1"/>
    <col min="9986" max="9986" width="0.85546875" style="1" customWidth="1"/>
    <col min="9987" max="9987" width="3.7109375" style="1" customWidth="1"/>
    <col min="9988" max="9988" width="67.5703125" style="1" bestFit="1" customWidth="1"/>
    <col min="9989" max="9989" width="3.7109375" style="1" customWidth="1"/>
    <col min="9990" max="9990" width="0.85546875" style="1" customWidth="1"/>
    <col min="9991" max="10241" width="9.140625" style="1"/>
    <col min="10242" max="10242" width="0.85546875" style="1" customWidth="1"/>
    <col min="10243" max="10243" width="3.7109375" style="1" customWidth="1"/>
    <col min="10244" max="10244" width="67.5703125" style="1" bestFit="1" customWidth="1"/>
    <col min="10245" max="10245" width="3.7109375" style="1" customWidth="1"/>
    <col min="10246" max="10246" width="0.85546875" style="1" customWidth="1"/>
    <col min="10247" max="10497" width="9.140625" style="1"/>
    <col min="10498" max="10498" width="0.85546875" style="1" customWidth="1"/>
    <col min="10499" max="10499" width="3.7109375" style="1" customWidth="1"/>
    <col min="10500" max="10500" width="67.5703125" style="1" bestFit="1" customWidth="1"/>
    <col min="10501" max="10501" width="3.7109375" style="1" customWidth="1"/>
    <col min="10502" max="10502" width="0.85546875" style="1" customWidth="1"/>
    <col min="10503" max="10753" width="9.140625" style="1"/>
    <col min="10754" max="10754" width="0.85546875" style="1" customWidth="1"/>
    <col min="10755" max="10755" width="3.7109375" style="1" customWidth="1"/>
    <col min="10756" max="10756" width="67.5703125" style="1" bestFit="1" customWidth="1"/>
    <col min="10757" max="10757" width="3.7109375" style="1" customWidth="1"/>
    <col min="10758" max="10758" width="0.85546875" style="1" customWidth="1"/>
    <col min="10759" max="11009" width="9.140625" style="1"/>
    <col min="11010" max="11010" width="0.85546875" style="1" customWidth="1"/>
    <col min="11011" max="11011" width="3.7109375" style="1" customWidth="1"/>
    <col min="11012" max="11012" width="67.5703125" style="1" bestFit="1" customWidth="1"/>
    <col min="11013" max="11013" width="3.7109375" style="1" customWidth="1"/>
    <col min="11014" max="11014" width="0.85546875" style="1" customWidth="1"/>
    <col min="11015" max="11265" width="9.140625" style="1"/>
    <col min="11266" max="11266" width="0.85546875" style="1" customWidth="1"/>
    <col min="11267" max="11267" width="3.7109375" style="1" customWidth="1"/>
    <col min="11268" max="11268" width="67.5703125" style="1" bestFit="1" customWidth="1"/>
    <col min="11269" max="11269" width="3.7109375" style="1" customWidth="1"/>
    <col min="11270" max="11270" width="0.85546875" style="1" customWidth="1"/>
    <col min="11271" max="11521" width="9.140625" style="1"/>
    <col min="11522" max="11522" width="0.85546875" style="1" customWidth="1"/>
    <col min="11523" max="11523" width="3.7109375" style="1" customWidth="1"/>
    <col min="11524" max="11524" width="67.5703125" style="1" bestFit="1" customWidth="1"/>
    <col min="11525" max="11525" width="3.7109375" style="1" customWidth="1"/>
    <col min="11526" max="11526" width="0.85546875" style="1" customWidth="1"/>
    <col min="11527" max="11777" width="9.140625" style="1"/>
    <col min="11778" max="11778" width="0.85546875" style="1" customWidth="1"/>
    <col min="11779" max="11779" width="3.7109375" style="1" customWidth="1"/>
    <col min="11780" max="11780" width="67.5703125" style="1" bestFit="1" customWidth="1"/>
    <col min="11781" max="11781" width="3.7109375" style="1" customWidth="1"/>
    <col min="11782" max="11782" width="0.85546875" style="1" customWidth="1"/>
    <col min="11783" max="12033" width="9.140625" style="1"/>
    <col min="12034" max="12034" width="0.85546875" style="1" customWidth="1"/>
    <col min="12035" max="12035" width="3.7109375" style="1" customWidth="1"/>
    <col min="12036" max="12036" width="67.5703125" style="1" bestFit="1" customWidth="1"/>
    <col min="12037" max="12037" width="3.7109375" style="1" customWidth="1"/>
    <col min="12038" max="12038" width="0.85546875" style="1" customWidth="1"/>
    <col min="12039" max="12289" width="9.140625" style="1"/>
    <col min="12290" max="12290" width="0.85546875" style="1" customWidth="1"/>
    <col min="12291" max="12291" width="3.7109375" style="1" customWidth="1"/>
    <col min="12292" max="12292" width="67.5703125" style="1" bestFit="1" customWidth="1"/>
    <col min="12293" max="12293" width="3.7109375" style="1" customWidth="1"/>
    <col min="12294" max="12294" width="0.85546875" style="1" customWidth="1"/>
    <col min="12295" max="12545" width="9.140625" style="1"/>
    <col min="12546" max="12546" width="0.85546875" style="1" customWidth="1"/>
    <col min="12547" max="12547" width="3.7109375" style="1" customWidth="1"/>
    <col min="12548" max="12548" width="67.5703125" style="1" bestFit="1" customWidth="1"/>
    <col min="12549" max="12549" width="3.7109375" style="1" customWidth="1"/>
    <col min="12550" max="12550" width="0.85546875" style="1" customWidth="1"/>
    <col min="12551" max="12801" width="9.140625" style="1"/>
    <col min="12802" max="12802" width="0.85546875" style="1" customWidth="1"/>
    <col min="12803" max="12803" width="3.7109375" style="1" customWidth="1"/>
    <col min="12804" max="12804" width="67.5703125" style="1" bestFit="1" customWidth="1"/>
    <col min="12805" max="12805" width="3.7109375" style="1" customWidth="1"/>
    <col min="12806" max="12806" width="0.85546875" style="1" customWidth="1"/>
    <col min="12807" max="13057" width="9.140625" style="1"/>
    <col min="13058" max="13058" width="0.85546875" style="1" customWidth="1"/>
    <col min="13059" max="13059" width="3.7109375" style="1" customWidth="1"/>
    <col min="13060" max="13060" width="67.5703125" style="1" bestFit="1" customWidth="1"/>
    <col min="13061" max="13061" width="3.7109375" style="1" customWidth="1"/>
    <col min="13062" max="13062" width="0.85546875" style="1" customWidth="1"/>
    <col min="13063" max="13313" width="9.140625" style="1"/>
    <col min="13314" max="13314" width="0.85546875" style="1" customWidth="1"/>
    <col min="13315" max="13315" width="3.7109375" style="1" customWidth="1"/>
    <col min="13316" max="13316" width="67.5703125" style="1" bestFit="1" customWidth="1"/>
    <col min="13317" max="13317" width="3.7109375" style="1" customWidth="1"/>
    <col min="13318" max="13318" width="0.85546875" style="1" customWidth="1"/>
    <col min="13319" max="13569" width="9.140625" style="1"/>
    <col min="13570" max="13570" width="0.85546875" style="1" customWidth="1"/>
    <col min="13571" max="13571" width="3.7109375" style="1" customWidth="1"/>
    <col min="13572" max="13572" width="67.5703125" style="1" bestFit="1" customWidth="1"/>
    <col min="13573" max="13573" width="3.7109375" style="1" customWidth="1"/>
    <col min="13574" max="13574" width="0.85546875" style="1" customWidth="1"/>
    <col min="13575" max="13825" width="9.140625" style="1"/>
    <col min="13826" max="13826" width="0.85546875" style="1" customWidth="1"/>
    <col min="13827" max="13827" width="3.7109375" style="1" customWidth="1"/>
    <col min="13828" max="13828" width="67.5703125" style="1" bestFit="1" customWidth="1"/>
    <col min="13829" max="13829" width="3.7109375" style="1" customWidth="1"/>
    <col min="13830" max="13830" width="0.85546875" style="1" customWidth="1"/>
    <col min="13831" max="14081" width="9.140625" style="1"/>
    <col min="14082" max="14082" width="0.85546875" style="1" customWidth="1"/>
    <col min="14083" max="14083" width="3.7109375" style="1" customWidth="1"/>
    <col min="14084" max="14084" width="67.5703125" style="1" bestFit="1" customWidth="1"/>
    <col min="14085" max="14085" width="3.7109375" style="1" customWidth="1"/>
    <col min="14086" max="14086" width="0.85546875" style="1" customWidth="1"/>
    <col min="14087" max="14337" width="9.140625" style="1"/>
    <col min="14338" max="14338" width="0.85546875" style="1" customWidth="1"/>
    <col min="14339" max="14339" width="3.7109375" style="1" customWidth="1"/>
    <col min="14340" max="14340" width="67.5703125" style="1" bestFit="1" customWidth="1"/>
    <col min="14341" max="14341" width="3.7109375" style="1" customWidth="1"/>
    <col min="14342" max="14342" width="0.85546875" style="1" customWidth="1"/>
    <col min="14343" max="14593" width="9.140625" style="1"/>
    <col min="14594" max="14594" width="0.85546875" style="1" customWidth="1"/>
    <col min="14595" max="14595" width="3.7109375" style="1" customWidth="1"/>
    <col min="14596" max="14596" width="67.5703125" style="1" bestFit="1" customWidth="1"/>
    <col min="14597" max="14597" width="3.7109375" style="1" customWidth="1"/>
    <col min="14598" max="14598" width="0.85546875" style="1" customWidth="1"/>
    <col min="14599" max="14849" width="9.140625" style="1"/>
    <col min="14850" max="14850" width="0.85546875" style="1" customWidth="1"/>
    <col min="14851" max="14851" width="3.7109375" style="1" customWidth="1"/>
    <col min="14852" max="14852" width="67.5703125" style="1" bestFit="1" customWidth="1"/>
    <col min="14853" max="14853" width="3.7109375" style="1" customWidth="1"/>
    <col min="14854" max="14854" width="0.85546875" style="1" customWidth="1"/>
    <col min="14855" max="15105" width="9.140625" style="1"/>
    <col min="15106" max="15106" width="0.85546875" style="1" customWidth="1"/>
    <col min="15107" max="15107" width="3.7109375" style="1" customWidth="1"/>
    <col min="15108" max="15108" width="67.5703125" style="1" bestFit="1" customWidth="1"/>
    <col min="15109" max="15109" width="3.7109375" style="1" customWidth="1"/>
    <col min="15110" max="15110" width="0.85546875" style="1" customWidth="1"/>
    <col min="15111" max="15361" width="9.140625" style="1"/>
    <col min="15362" max="15362" width="0.85546875" style="1" customWidth="1"/>
    <col min="15363" max="15363" width="3.7109375" style="1" customWidth="1"/>
    <col min="15364" max="15364" width="67.5703125" style="1" bestFit="1" customWidth="1"/>
    <col min="15365" max="15365" width="3.7109375" style="1" customWidth="1"/>
    <col min="15366" max="15366" width="0.85546875" style="1" customWidth="1"/>
    <col min="15367" max="15617" width="9.140625" style="1"/>
    <col min="15618" max="15618" width="0.85546875" style="1" customWidth="1"/>
    <col min="15619" max="15619" width="3.7109375" style="1" customWidth="1"/>
    <col min="15620" max="15620" width="67.5703125" style="1" bestFit="1" customWidth="1"/>
    <col min="15621" max="15621" width="3.7109375" style="1" customWidth="1"/>
    <col min="15622" max="15622" width="0.85546875" style="1" customWidth="1"/>
    <col min="15623" max="15873" width="9.140625" style="1"/>
    <col min="15874" max="15874" width="0.85546875" style="1" customWidth="1"/>
    <col min="15875" max="15875" width="3.7109375" style="1" customWidth="1"/>
    <col min="15876" max="15876" width="67.5703125" style="1" bestFit="1" customWidth="1"/>
    <col min="15877" max="15877" width="3.7109375" style="1" customWidth="1"/>
    <col min="15878" max="15878" width="0.85546875" style="1" customWidth="1"/>
    <col min="15879" max="16129" width="9.140625" style="1"/>
    <col min="16130" max="16130" width="0.85546875" style="1" customWidth="1"/>
    <col min="16131" max="16131" width="3.7109375" style="1" customWidth="1"/>
    <col min="16132" max="16132" width="67.5703125" style="1" bestFit="1" customWidth="1"/>
    <col min="16133" max="16133" width="3.7109375" style="1" customWidth="1"/>
    <col min="16134" max="16134" width="0.85546875" style="1" customWidth="1"/>
    <col min="16135" max="16384" width="9.140625" style="1"/>
  </cols>
  <sheetData>
    <row r="1" spans="2:6" ht="15.75" thickBot="1" x14ac:dyDescent="0.3"/>
    <row r="2" spans="2:6" ht="3.95" customHeight="1" x14ac:dyDescent="0.25">
      <c r="B2" s="2"/>
      <c r="C2" s="3"/>
      <c r="D2" s="3"/>
      <c r="E2" s="3"/>
      <c r="F2" s="4"/>
    </row>
    <row r="3" spans="2:6" ht="15" customHeight="1" x14ac:dyDescent="0.25">
      <c r="B3" s="5"/>
      <c r="C3" s="6"/>
      <c r="D3" s="7"/>
      <c r="E3" s="7"/>
      <c r="F3" s="8"/>
    </row>
    <row r="4" spans="2:6" s="14" customFormat="1" ht="15" customHeight="1" thickBot="1" x14ac:dyDescent="0.3">
      <c r="B4" s="9"/>
      <c r="C4" s="10"/>
      <c r="D4" s="11" t="s">
        <v>46</v>
      </c>
      <c r="E4" s="12"/>
      <c r="F4" s="13"/>
    </row>
    <row r="5" spans="2:6" ht="15" customHeight="1" x14ac:dyDescent="0.25">
      <c r="B5" s="5"/>
      <c r="C5" s="15"/>
      <c r="D5" s="16"/>
      <c r="E5" s="16"/>
      <c r="F5" s="8"/>
    </row>
    <row r="6" spans="2:6" ht="15" customHeight="1" x14ac:dyDescent="0.25">
      <c r="B6" s="5"/>
      <c r="C6" s="15"/>
      <c r="D6" s="17" t="s">
        <v>47</v>
      </c>
      <c r="E6" s="16"/>
      <c r="F6" s="8"/>
    </row>
    <row r="7" spans="2:6" ht="15" customHeight="1" x14ac:dyDescent="0.25">
      <c r="B7" s="5"/>
      <c r="C7" s="15"/>
      <c r="D7" s="17" t="s">
        <v>48</v>
      </c>
      <c r="E7" s="16"/>
      <c r="F7" s="8"/>
    </row>
    <row r="8" spans="2:6" ht="15" customHeight="1" x14ac:dyDescent="0.25">
      <c r="B8" s="5"/>
      <c r="C8" s="15"/>
      <c r="D8" s="16"/>
      <c r="E8" s="16"/>
      <c r="F8" s="8"/>
    </row>
    <row r="9" spans="2:6" ht="15" customHeight="1" x14ac:dyDescent="0.25">
      <c r="B9" s="5"/>
      <c r="C9" s="15"/>
      <c r="D9" s="17" t="s">
        <v>49</v>
      </c>
      <c r="E9" s="16"/>
      <c r="F9" s="8"/>
    </row>
    <row r="10" spans="2:6" ht="15" customHeight="1" x14ac:dyDescent="0.25">
      <c r="B10" s="5"/>
      <c r="C10" s="15"/>
      <c r="D10" s="17" t="s">
        <v>50</v>
      </c>
      <c r="E10" s="16"/>
      <c r="F10" s="8"/>
    </row>
    <row r="11" spans="2:6" ht="15" customHeight="1" x14ac:dyDescent="0.25">
      <c r="B11" s="5"/>
      <c r="C11" s="15"/>
      <c r="D11" s="16" t="s">
        <v>51</v>
      </c>
      <c r="E11" s="16"/>
      <c r="F11" s="8"/>
    </row>
    <row r="12" spans="2:6" ht="15" customHeight="1" x14ac:dyDescent="0.25">
      <c r="B12" s="5"/>
      <c r="C12" s="15"/>
      <c r="D12" s="16" t="s">
        <v>52</v>
      </c>
      <c r="E12" s="16"/>
      <c r="F12" s="8"/>
    </row>
    <row r="13" spans="2:6" ht="15" customHeight="1" x14ac:dyDescent="0.25">
      <c r="B13" s="5"/>
      <c r="C13" s="15"/>
      <c r="D13" s="16" t="s">
        <v>53</v>
      </c>
      <c r="E13" s="16"/>
      <c r="F13" s="8"/>
    </row>
    <row r="14" spans="2:6" ht="15" customHeight="1" x14ac:dyDescent="0.25">
      <c r="B14" s="5"/>
      <c r="C14" s="15"/>
      <c r="D14" s="16" t="s">
        <v>54</v>
      </c>
      <c r="E14" s="16"/>
      <c r="F14" s="8"/>
    </row>
    <row r="15" spans="2:6" ht="15" customHeight="1" x14ac:dyDescent="0.25">
      <c r="B15" s="5"/>
      <c r="C15" s="15"/>
      <c r="D15" s="16"/>
      <c r="E15" s="16"/>
      <c r="F15" s="8"/>
    </row>
    <row r="16" spans="2:6" ht="15" customHeight="1" x14ac:dyDescent="0.25">
      <c r="B16" s="5"/>
      <c r="C16" s="15"/>
      <c r="D16" s="16" t="s">
        <v>55</v>
      </c>
      <c r="E16" s="16"/>
      <c r="F16" s="8"/>
    </row>
    <row r="17" spans="2:6" ht="15" customHeight="1" x14ac:dyDescent="0.25">
      <c r="B17" s="5"/>
      <c r="C17" s="15"/>
      <c r="D17" s="16" t="s">
        <v>56</v>
      </c>
      <c r="E17" s="16"/>
      <c r="F17" s="8"/>
    </row>
    <row r="18" spans="2:6" ht="15" customHeight="1" x14ac:dyDescent="0.25">
      <c r="B18" s="5"/>
      <c r="C18" s="15"/>
      <c r="D18" s="16" t="s">
        <v>57</v>
      </c>
      <c r="E18" s="16"/>
      <c r="F18" s="8"/>
    </row>
    <row r="19" spans="2:6" ht="15" customHeight="1" x14ac:dyDescent="0.25">
      <c r="B19" s="5"/>
      <c r="C19" s="15"/>
      <c r="D19" s="16" t="s">
        <v>58</v>
      </c>
      <c r="E19" s="16"/>
      <c r="F19" s="8"/>
    </row>
    <row r="20" spans="2:6" ht="15" customHeight="1" x14ac:dyDescent="0.25">
      <c r="B20" s="5"/>
      <c r="C20" s="15"/>
      <c r="D20" s="18" t="s">
        <v>59</v>
      </c>
      <c r="E20" s="16"/>
      <c r="F20" s="8"/>
    </row>
    <row r="21" spans="2:6" ht="15" customHeight="1" x14ac:dyDescent="0.25">
      <c r="B21" s="5"/>
      <c r="C21" s="15"/>
      <c r="D21" s="16"/>
      <c r="E21" s="16"/>
      <c r="F21" s="8"/>
    </row>
    <row r="22" spans="2:6" ht="15" customHeight="1" x14ac:dyDescent="0.25">
      <c r="B22" s="5"/>
      <c r="C22" s="15"/>
      <c r="D22" s="19" t="s">
        <v>60</v>
      </c>
      <c r="E22" s="16"/>
      <c r="F22" s="8"/>
    </row>
    <row r="23" spans="2:6" ht="15" customHeight="1" x14ac:dyDescent="0.25">
      <c r="B23" s="5"/>
      <c r="C23" s="15"/>
      <c r="D23" s="20" t="s">
        <v>61</v>
      </c>
      <c r="E23" s="16"/>
      <c r="F23" s="8"/>
    </row>
    <row r="24" spans="2:6" ht="15" customHeight="1" x14ac:dyDescent="0.25">
      <c r="B24" s="5"/>
      <c r="C24" s="15"/>
      <c r="D24" s="17"/>
      <c r="E24" s="16"/>
      <c r="F24" s="8"/>
    </row>
    <row r="25" spans="2:6" ht="15" customHeight="1" x14ac:dyDescent="0.25">
      <c r="B25" s="5"/>
      <c r="C25" s="15"/>
      <c r="D25" s="21"/>
      <c r="E25" s="16"/>
      <c r="F25" s="8"/>
    </row>
    <row r="26" spans="2:6" ht="15" customHeight="1" x14ac:dyDescent="0.25">
      <c r="B26" s="5"/>
      <c r="C26" s="15"/>
      <c r="D26" s="22" t="s">
        <v>62</v>
      </c>
      <c r="E26" s="16"/>
      <c r="F26" s="8"/>
    </row>
    <row r="27" spans="2:6" ht="15" customHeight="1" x14ac:dyDescent="0.25">
      <c r="B27" s="5"/>
      <c r="C27" s="15"/>
      <c r="D27" s="22" t="s">
        <v>63</v>
      </c>
      <c r="E27" s="16"/>
      <c r="F27" s="8"/>
    </row>
    <row r="28" spans="2:6" ht="15" customHeight="1" x14ac:dyDescent="0.25">
      <c r="B28" s="5"/>
      <c r="C28" s="15"/>
      <c r="D28" s="23" t="s">
        <v>64</v>
      </c>
      <c r="E28" s="16"/>
      <c r="F28" s="8"/>
    </row>
    <row r="29" spans="2:6" ht="15" customHeight="1" x14ac:dyDescent="0.25">
      <c r="B29" s="5"/>
      <c r="C29" s="15"/>
      <c r="D29" s="22" t="s">
        <v>65</v>
      </c>
      <c r="E29" s="16"/>
      <c r="F29" s="8"/>
    </row>
    <row r="30" spans="2:6" ht="15" customHeight="1" thickBot="1" x14ac:dyDescent="0.3">
      <c r="B30" s="5"/>
      <c r="C30" s="15"/>
      <c r="D30" s="24"/>
      <c r="E30" s="16"/>
      <c r="F30" s="8"/>
    </row>
    <row r="31" spans="2:6" ht="15" customHeight="1" x14ac:dyDescent="0.25">
      <c r="B31" s="5"/>
      <c r="C31" s="15"/>
      <c r="D31" s="17"/>
      <c r="E31" s="16"/>
      <c r="F31" s="8"/>
    </row>
    <row r="32" spans="2:6" ht="15" customHeight="1" x14ac:dyDescent="0.25">
      <c r="B32" s="5"/>
      <c r="C32" s="15"/>
      <c r="D32" s="19" t="s">
        <v>66</v>
      </c>
      <c r="E32" s="16"/>
      <c r="F32" s="8"/>
    </row>
    <row r="33" spans="2:6" ht="15" customHeight="1" x14ac:dyDescent="0.25">
      <c r="B33" s="5"/>
      <c r="C33" s="15"/>
      <c r="D33" s="25" t="s">
        <v>67</v>
      </c>
      <c r="E33" s="16"/>
      <c r="F33" s="8"/>
    </row>
    <row r="34" spans="2:6" ht="15" customHeight="1" x14ac:dyDescent="0.25">
      <c r="B34" s="5"/>
      <c r="C34" s="15"/>
      <c r="D34" s="16"/>
      <c r="E34" s="16"/>
      <c r="F34" s="8"/>
    </row>
    <row r="35" spans="2:6" ht="15" customHeight="1" x14ac:dyDescent="0.25">
      <c r="B35" s="5"/>
      <c r="C35" s="15"/>
      <c r="D35" s="26" t="s">
        <v>68</v>
      </c>
      <c r="E35" s="16"/>
      <c r="F35" s="8"/>
    </row>
    <row r="36" spans="2:6" ht="15" customHeight="1" x14ac:dyDescent="0.25">
      <c r="B36" s="5"/>
      <c r="C36" s="27"/>
      <c r="D36" s="28"/>
      <c r="E36" s="29"/>
      <c r="F36" s="8"/>
    </row>
    <row r="37" spans="2:6" ht="3.95" customHeight="1" thickBot="1" x14ac:dyDescent="0.3">
      <c r="B37" s="30"/>
      <c r="C37" s="31"/>
      <c r="D37" s="31"/>
      <c r="E37" s="31"/>
      <c r="F37" s="32"/>
    </row>
  </sheetData>
  <hyperlinks>
    <hyperlink ref="D32" r:id="rId1" display="Kijk ook eens op www.exceltekstenuitleg.nl" xr:uid="{00000000-0004-0000-0000-000000000000}"/>
    <hyperlink ref="D33" r:id="rId2" xr:uid="{00000000-0004-0000-0000-000001000000}"/>
    <hyperlink ref="D23" r:id="rId3" xr:uid="{00000000-0004-0000-0000-000002000000}"/>
    <hyperlink ref="D20" r:id="rId4" display="* plaats daarbij een link naar www.exceltekstenuitleg.nl " xr:uid="{00000000-0004-0000-0000-000003000000}"/>
    <hyperlink ref="D28" r:id="rId5" xr:uid="{00000000-0004-0000-0000-000004000000}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T93"/>
  <sheetViews>
    <sheetView tabSelected="1" topLeftCell="B1" workbookViewId="0">
      <selection activeCell="G80" sqref="G80"/>
    </sheetView>
  </sheetViews>
  <sheetFormatPr defaultRowHeight="18.75" x14ac:dyDescent="0.3"/>
  <cols>
    <col min="1" max="1" width="17" style="44" hidden="1" customWidth="1"/>
    <col min="2" max="2" width="1.85546875" style="44" customWidth="1"/>
    <col min="3" max="3" width="15.85546875" style="44" customWidth="1"/>
    <col min="4" max="4" width="5" style="182" customWidth="1"/>
    <col min="5" max="5" width="22.140625" style="44" customWidth="1"/>
    <col min="6" max="6" width="5.5703125" style="44" customWidth="1"/>
    <col min="7" max="7" width="22.5703125" style="44" customWidth="1"/>
    <col min="8" max="10" width="3.28515625" style="44" customWidth="1"/>
    <col min="11" max="11" width="2.28515625" style="44" customWidth="1"/>
    <col min="12" max="12" width="4.42578125" style="44" customWidth="1"/>
    <col min="13" max="13" width="4.42578125" style="182" customWidth="1"/>
    <col min="14" max="14" width="19.85546875" style="44" customWidth="1"/>
    <col min="15" max="15" width="5" style="44" customWidth="1"/>
    <col min="16" max="16" width="2.85546875" style="44" hidden="1" customWidth="1"/>
    <col min="17" max="17" width="2.28515625" style="44" hidden="1" customWidth="1"/>
    <col min="18" max="18" width="2" style="44" hidden="1" customWidth="1"/>
    <col min="19" max="19" width="1.7109375" style="44" hidden="1" customWidth="1"/>
    <col min="20" max="20" width="2" style="44" hidden="1" customWidth="1"/>
    <col min="21" max="21" width="4" style="44" hidden="1" customWidth="1"/>
    <col min="22" max="22" width="3" style="44" hidden="1" customWidth="1"/>
    <col min="23" max="23" width="6.5703125" style="44" hidden="1" customWidth="1"/>
    <col min="24" max="24" width="11.5703125" style="44" hidden="1" customWidth="1"/>
    <col min="25" max="25" width="10.5703125" style="44" hidden="1" customWidth="1"/>
    <col min="26" max="26" width="19.42578125" style="44" hidden="1" customWidth="1"/>
    <col min="27" max="27" width="14.5703125" style="44" hidden="1" customWidth="1"/>
    <col min="28" max="28" width="3.7109375" style="44" hidden="1" customWidth="1"/>
    <col min="29" max="29" width="10.5703125" style="44" hidden="1" customWidth="1"/>
    <col min="30" max="30" width="9.140625" style="44" hidden="1" customWidth="1"/>
    <col min="31" max="31" width="2.7109375" style="44" hidden="1" customWidth="1"/>
    <col min="32" max="37" width="10" style="44" hidden="1" customWidth="1"/>
    <col min="38" max="38" width="5" style="44" hidden="1" customWidth="1"/>
    <col min="39" max="39" width="9.28515625" style="44" hidden="1" customWidth="1"/>
    <col min="40" max="40" width="9.140625" style="44" hidden="1" customWidth="1"/>
    <col min="41" max="41" width="16.140625" style="44" hidden="1" customWidth="1"/>
    <col min="42" max="42" width="15.7109375" style="44" hidden="1" customWidth="1"/>
    <col min="43" max="43" width="19.28515625" style="44" hidden="1" customWidth="1"/>
    <col min="44" max="44" width="9.140625" style="44" hidden="1" customWidth="1"/>
    <col min="45" max="46" width="22.140625" style="44" hidden="1" customWidth="1"/>
    <col min="47" max="74" width="9.140625" style="44" customWidth="1"/>
    <col min="75" max="16384" width="9.140625" style="44"/>
  </cols>
  <sheetData>
    <row r="1" spans="1:46" ht="27.75" customHeight="1" x14ac:dyDescent="0.3">
      <c r="A1" s="147" t="s">
        <v>90</v>
      </c>
      <c r="B1" s="149"/>
      <c r="C1" s="37" t="s">
        <v>122</v>
      </c>
      <c r="D1" s="199"/>
      <c r="E1" s="49"/>
      <c r="F1" s="121"/>
      <c r="G1" s="143"/>
      <c r="H1" s="144"/>
      <c r="I1" s="38"/>
      <c r="J1" s="38"/>
      <c r="K1" s="38"/>
      <c r="L1" s="143"/>
      <c r="M1" s="167"/>
      <c r="N1" s="168"/>
      <c r="O1" s="41"/>
      <c r="P1" s="207" t="s">
        <v>90</v>
      </c>
      <c r="Q1" s="208"/>
      <c r="R1" s="208"/>
      <c r="S1" s="208"/>
      <c r="T1" s="208"/>
      <c r="U1" s="208"/>
      <c r="V1" s="208"/>
      <c r="W1" s="208"/>
      <c r="X1" s="208"/>
      <c r="Y1" s="208"/>
      <c r="Z1" s="209"/>
      <c r="AA1" s="42"/>
      <c r="AB1" s="42"/>
      <c r="AC1" s="43" t="s">
        <v>90</v>
      </c>
      <c r="AD1" s="42"/>
      <c r="AE1" s="42"/>
      <c r="AF1" s="42"/>
      <c r="AG1" s="42"/>
      <c r="AH1" s="42"/>
      <c r="AI1" s="42"/>
      <c r="AJ1" s="42"/>
      <c r="AK1" s="42"/>
    </row>
    <row r="2" spans="1:46" ht="3.75" customHeight="1" x14ac:dyDescent="0.3">
      <c r="A2" s="145"/>
      <c r="B2" s="171"/>
      <c r="C2" s="37"/>
      <c r="D2" s="199"/>
      <c r="E2" s="196"/>
      <c r="F2" s="196"/>
      <c r="G2" s="148"/>
      <c r="H2" s="197"/>
      <c r="I2" s="198"/>
      <c r="J2" s="198"/>
      <c r="K2" s="169"/>
      <c r="L2" s="148"/>
      <c r="M2" s="120"/>
      <c r="N2" s="39"/>
      <c r="O2" s="41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42"/>
      <c r="AB2" s="42"/>
      <c r="AC2" s="146"/>
      <c r="AD2" s="42"/>
      <c r="AE2" s="42"/>
      <c r="AF2" s="42"/>
      <c r="AG2" s="42"/>
      <c r="AH2" s="42"/>
      <c r="AI2" s="42"/>
      <c r="AJ2" s="42"/>
      <c r="AK2" s="42"/>
    </row>
    <row r="3" spans="1:46" ht="15" customHeight="1" x14ac:dyDescent="0.3">
      <c r="A3" s="42"/>
      <c r="B3" s="170"/>
      <c r="C3" s="46"/>
      <c r="D3" s="167"/>
      <c r="E3" s="47" t="s">
        <v>79</v>
      </c>
      <c r="F3" s="46"/>
      <c r="G3" s="48"/>
      <c r="H3" s="47" t="s">
        <v>131</v>
      </c>
      <c r="I3" s="167"/>
      <c r="J3" s="168"/>
      <c r="K3" s="170"/>
      <c r="L3" s="45"/>
      <c r="M3" s="178" t="s">
        <v>132</v>
      </c>
      <c r="N3" s="39"/>
      <c r="O3" s="4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46" x14ac:dyDescent="0.3">
      <c r="A4" s="42"/>
      <c r="B4" s="210"/>
      <c r="C4" s="137">
        <v>44885</v>
      </c>
      <c r="D4" s="200">
        <v>1</v>
      </c>
      <c r="E4" s="166" t="s">
        <v>111</v>
      </c>
      <c r="F4" s="166" t="s">
        <v>167</v>
      </c>
      <c r="G4" s="141" t="s">
        <v>112</v>
      </c>
      <c r="H4" s="138"/>
      <c r="I4" s="50" t="s">
        <v>3</v>
      </c>
      <c r="J4" s="139"/>
      <c r="K4" s="164"/>
      <c r="L4" s="214" t="s">
        <v>0</v>
      </c>
      <c r="M4" s="178"/>
      <c r="N4" s="172"/>
      <c r="O4" s="151"/>
      <c r="P4" s="56" t="s">
        <v>5</v>
      </c>
      <c r="Q4" s="55" t="s">
        <v>6</v>
      </c>
      <c r="R4" s="54" t="s">
        <v>7</v>
      </c>
      <c r="S4" s="56"/>
      <c r="T4" s="55" t="s">
        <v>3</v>
      </c>
      <c r="U4" s="57" t="s">
        <v>8</v>
      </c>
      <c r="V4" s="58" t="s">
        <v>9</v>
      </c>
      <c r="W4" s="59" t="s">
        <v>4</v>
      </c>
      <c r="X4" s="60" t="s">
        <v>10</v>
      </c>
      <c r="Y4" s="61" t="s">
        <v>4</v>
      </c>
      <c r="Z4" s="62"/>
      <c r="AA4" s="63" t="str">
        <f>IF(AND(COUNT(H4:J9)=12,OR(Y5=Y6,Y5=Y7,Y5=Y8,Y6=Y7,Y6=Y8,Y7=Y8)),"loten:","")</f>
        <v/>
      </c>
      <c r="AB4" s="42"/>
      <c r="AC4" s="64"/>
      <c r="AD4" s="64"/>
      <c r="AE4" s="65"/>
      <c r="AF4" s="66"/>
      <c r="AG4" s="66"/>
      <c r="AH4" s="66"/>
      <c r="AI4" s="66"/>
      <c r="AJ4" s="66"/>
      <c r="AK4" s="67"/>
      <c r="AM4" s="68"/>
      <c r="AN4" s="41"/>
      <c r="AO4" s="68"/>
      <c r="AP4" s="41"/>
      <c r="AQ4" s="41"/>
      <c r="AR4" s="41"/>
      <c r="AS4" s="69"/>
      <c r="AT4" s="41"/>
    </row>
    <row r="5" spans="1:46" x14ac:dyDescent="0.3">
      <c r="A5" s="42"/>
      <c r="B5" s="210"/>
      <c r="C5" s="137">
        <v>44886</v>
      </c>
      <c r="D5" s="200">
        <v>2</v>
      </c>
      <c r="E5" s="166" t="s">
        <v>74</v>
      </c>
      <c r="F5" s="166" t="s">
        <v>167</v>
      </c>
      <c r="G5" s="141" t="s">
        <v>113</v>
      </c>
      <c r="H5" s="138"/>
      <c r="I5" s="50" t="s">
        <v>3</v>
      </c>
      <c r="J5" s="139"/>
      <c r="K5" s="164"/>
      <c r="L5" s="212"/>
      <c r="M5" s="159">
        <v>1</v>
      </c>
      <c r="N5" s="177" t="s">
        <v>111</v>
      </c>
      <c r="O5" s="151"/>
      <c r="P5" s="57">
        <f>IF(H4="",0,IF(H4&gt;J4,1,0))+IF(J6="",0,IF(H6&gt;J6,1,0))+IF(J8="",0,IF(J8&gt;H8,1,0))</f>
        <v>0</v>
      </c>
      <c r="Q5" s="74">
        <f>IF(J4="",0,IF(H4=J4,1,0))+IF(J6="",0,IF(H6=J6,1,0))+IF(J8="",0,IF(H8=J8,1,0))</f>
        <v>0</v>
      </c>
      <c r="R5" s="73">
        <f>SUMIF(E4:E51,Z5,H4:H51)+SUMIF(G4:G51,Z5,J4:J51)</f>
        <v>0</v>
      </c>
      <c r="S5" s="57" t="s">
        <v>3</v>
      </c>
      <c r="T5" s="74">
        <f>SUMIF(E4:E51,Z5,J4:J51)+SUMIF(G4:G51,Z5,H4:H51)</f>
        <v>0</v>
      </c>
      <c r="U5" s="73">
        <f>P5*3+Q5</f>
        <v>0</v>
      </c>
      <c r="V5" s="75">
        <f>R5-T5</f>
        <v>0</v>
      </c>
      <c r="W5" s="76">
        <f>U5+V5/100+R5/10000</f>
        <v>0</v>
      </c>
      <c r="X5" s="77">
        <f>IF(W5=W6,(U5-U6)/100+(V5-V6)/10000+(R5-R6)/1000000,0)+IF(W5=W7,(U5-U7)/100+(V5-V7)/10000+(R5-R7)/1000000,0)+IF(W5=W8,(U5-U8)/100*(V5-V8)/10000+(R5-R8)/1000000,0)</f>
        <v>0</v>
      </c>
      <c r="Y5" s="78">
        <f t="shared" ref="Y5:Y8" si="0">W5+X5/100000000</f>
        <v>0</v>
      </c>
      <c r="Z5" s="79" t="s">
        <v>135</v>
      </c>
      <c r="AA5" s="80" t="s">
        <v>111</v>
      </c>
      <c r="AB5" s="62"/>
      <c r="AC5" s="81">
        <f>Y5+AB5/100000000</f>
        <v>0</v>
      </c>
      <c r="AD5" s="64"/>
      <c r="AE5" s="223"/>
      <c r="AF5" s="224"/>
      <c r="AG5" s="224"/>
      <c r="AH5" s="224"/>
      <c r="AI5" s="224"/>
      <c r="AJ5" s="224"/>
      <c r="AK5" s="225"/>
      <c r="AM5" s="82"/>
      <c r="AN5" s="53"/>
      <c r="AO5" s="83"/>
      <c r="AP5" s="53"/>
      <c r="AQ5" s="53"/>
      <c r="AR5" s="53"/>
      <c r="AS5" s="84"/>
      <c r="AT5" s="53"/>
    </row>
    <row r="6" spans="1:46" x14ac:dyDescent="0.3">
      <c r="A6" s="42"/>
      <c r="B6" s="210"/>
      <c r="C6" s="137">
        <v>44886</v>
      </c>
      <c r="D6" s="200">
        <v>3</v>
      </c>
      <c r="E6" s="166" t="s">
        <v>29</v>
      </c>
      <c r="F6" s="166" t="s">
        <v>167</v>
      </c>
      <c r="G6" s="141" t="s">
        <v>35</v>
      </c>
      <c r="H6" s="138"/>
      <c r="I6" s="50" t="s">
        <v>3</v>
      </c>
      <c r="J6" s="139"/>
      <c r="K6" s="164"/>
      <c r="L6" s="212"/>
      <c r="M6" s="159">
        <v>2</v>
      </c>
      <c r="N6" s="177" t="s">
        <v>112</v>
      </c>
      <c r="O6" s="151"/>
      <c r="P6" s="87">
        <f>IF(J4="",0,IF(J4&gt;H4,1,0))+IF(J7="",0,IF(J7&gt;H7,1,0))+IF(J9="",0,IF(H9&gt;J9,1,0))</f>
        <v>0</v>
      </c>
      <c r="Q6" s="86">
        <f>IF(J4="",0,IF(H4=J4,1,0))+IF(J7="",0,IF(H7=J7,1,0))+IF(J9="",0,IF(H9=J9,1,0))</f>
        <v>0</v>
      </c>
      <c r="R6" s="85">
        <f>SUMIF(E4:E51,Z6,H4:H51)+SUMIF(G4:G51,Z6,J4:J51)</f>
        <v>0</v>
      </c>
      <c r="S6" s="87" t="s">
        <v>3</v>
      </c>
      <c r="T6" s="86">
        <f>SUMIF(E4:E51,Z6,J4:J51)+SUMIF(G4:G51,Z6,H4:H51)</f>
        <v>0</v>
      </c>
      <c r="U6" s="85">
        <f>P6*3+Q6</f>
        <v>0</v>
      </c>
      <c r="V6" s="88">
        <f>R6-T6</f>
        <v>0</v>
      </c>
      <c r="W6" s="89">
        <f>U6+V6/100+R6/10000</f>
        <v>0</v>
      </c>
      <c r="X6" s="90">
        <f>IF(W6=W5,(U6-U5)/100+(V6-V5)/10000+(R6-R5)/1000000,0)+IF(W6=W7,(U6-U7)/100+(V6-V7)/10000+(R6-R7)/1000000,0)+IF(W6=W8,(U6-U8)/100+(V6-V8)/10000+(R6-R8)/1000000,0)</f>
        <v>0</v>
      </c>
      <c r="Y6" s="91">
        <f t="shared" si="0"/>
        <v>0</v>
      </c>
      <c r="Z6" s="92" t="s">
        <v>136</v>
      </c>
      <c r="AA6" s="80" t="s">
        <v>112</v>
      </c>
      <c r="AB6" s="62"/>
      <c r="AC6" s="93">
        <f>Y6+AB6/100000000</f>
        <v>0</v>
      </c>
      <c r="AD6" s="64"/>
      <c r="AE6" s="226"/>
      <c r="AF6" s="227"/>
      <c r="AG6" s="227"/>
      <c r="AH6" s="227"/>
      <c r="AI6" s="227"/>
      <c r="AJ6" s="227"/>
      <c r="AK6" s="228"/>
      <c r="AM6" s="82"/>
      <c r="AN6" s="53"/>
      <c r="AO6" s="83"/>
      <c r="AP6" s="53"/>
      <c r="AQ6" s="53"/>
      <c r="AR6" s="53"/>
      <c r="AS6" s="84"/>
      <c r="AT6" s="53"/>
    </row>
    <row r="7" spans="1:46" x14ac:dyDescent="0.3">
      <c r="A7" s="42"/>
      <c r="B7" s="210"/>
      <c r="C7" s="137">
        <v>44886</v>
      </c>
      <c r="D7" s="200">
        <v>4</v>
      </c>
      <c r="E7" s="166" t="s">
        <v>114</v>
      </c>
      <c r="F7" s="166" t="s">
        <v>167</v>
      </c>
      <c r="G7" s="141" t="s">
        <v>115</v>
      </c>
      <c r="H7" s="138"/>
      <c r="I7" s="50" t="s">
        <v>3</v>
      </c>
      <c r="J7" s="139"/>
      <c r="K7" s="164"/>
      <c r="L7" s="212"/>
      <c r="M7" s="159">
        <v>3</v>
      </c>
      <c r="N7" s="177" t="s">
        <v>74</v>
      </c>
      <c r="O7" s="152"/>
      <c r="P7" s="87">
        <f>IF(J5="",0,IF(H5&gt;J5,1,0))+IF(J6="",0,IF(J6&gt;H6,1,0))+IF(J9="",0,IF(J9&gt;H9,1,0))</f>
        <v>0</v>
      </c>
      <c r="Q7" s="86">
        <f>IF(J5="",0,IF(H5=J5,1,0))+IF(J6="",0,IF(H6=J6,1,0))+IF(J9="",0,IF(H9=J9,1,0))</f>
        <v>0</v>
      </c>
      <c r="R7" s="85">
        <f>SUMIF(E4:E51,Z7,H4:H51)+SUMIF(G4:G51,Z7,J4:J51)</f>
        <v>0</v>
      </c>
      <c r="S7" s="87" t="s">
        <v>3</v>
      </c>
      <c r="T7" s="86">
        <f>SUMIF(E4:E51,Z7,J4:J51)+SUMIF(G4:G51,Z7,H4:H51)</f>
        <v>0</v>
      </c>
      <c r="U7" s="85">
        <f>P7*3+Q7</f>
        <v>0</v>
      </c>
      <c r="V7" s="88">
        <f>R7-T7</f>
        <v>0</v>
      </c>
      <c r="W7" s="89">
        <f>U7+V7/100+R7/10000</f>
        <v>0</v>
      </c>
      <c r="X7" s="90">
        <f>IF(W7=W5,(U7-U5)/100+(V7-V5)/10000+(R7-R5)/1000000,0)+IF(W7=W6,(U7-U6)/100+(V7-V6)/10000+(R7-R6)/1000000,0)+IF(W7=W8,(U7-U8)/100+(V7-V8)/10000+(R7-R8)/1000000,0)</f>
        <v>0</v>
      </c>
      <c r="Y7" s="91">
        <f t="shared" si="0"/>
        <v>0</v>
      </c>
      <c r="Z7" s="92" t="s">
        <v>137</v>
      </c>
      <c r="AA7" s="80" t="s">
        <v>74</v>
      </c>
      <c r="AB7" s="62"/>
      <c r="AC7" s="93">
        <f>Y7+AB7/100000000</f>
        <v>0</v>
      </c>
      <c r="AD7" s="64"/>
      <c r="AE7" s="226"/>
      <c r="AF7" s="227"/>
      <c r="AG7" s="227"/>
      <c r="AH7" s="227"/>
      <c r="AI7" s="227"/>
      <c r="AJ7" s="227"/>
      <c r="AK7" s="228"/>
      <c r="AM7" s="82"/>
      <c r="AN7" s="53"/>
      <c r="AO7" s="83"/>
      <c r="AP7" s="53"/>
      <c r="AQ7" s="53"/>
      <c r="AR7" s="53"/>
      <c r="AS7" s="84"/>
      <c r="AT7" s="53"/>
    </row>
    <row r="8" spans="1:46" x14ac:dyDescent="0.3">
      <c r="A8" s="42"/>
      <c r="B8" s="210"/>
      <c r="C8" s="137">
        <v>44887</v>
      </c>
      <c r="D8" s="200">
        <v>5</v>
      </c>
      <c r="E8" s="166" t="s">
        <v>34</v>
      </c>
      <c r="F8" s="166" t="s">
        <v>167</v>
      </c>
      <c r="G8" s="141" t="s">
        <v>116</v>
      </c>
      <c r="H8" s="138"/>
      <c r="I8" s="50" t="s">
        <v>3</v>
      </c>
      <c r="J8" s="139"/>
      <c r="K8" s="164"/>
      <c r="L8" s="212"/>
      <c r="M8" s="159">
        <v>4</v>
      </c>
      <c r="N8" s="177" t="s">
        <v>113</v>
      </c>
      <c r="O8" s="152"/>
      <c r="P8" s="96">
        <f>IF(J5="",0,IF(J5&gt;H5,1,0))+IF(J7="",0,IF(H7&gt;J7,1,0))+IF(J8="",0,IF(H8&gt;J8,1,0))</f>
        <v>0</v>
      </c>
      <c r="Q8" s="95">
        <f>IF(J5="",0,IF(H5=J5,1,0))+IF(J7="",0,IF(H7=J7,1,0))+IF(J8="",0,IF(H8=J8,1,0))</f>
        <v>0</v>
      </c>
      <c r="R8" s="94">
        <f>SUMIF(E4:E51,Z8,H4:H51)+SUMIF(G4:G51,Z8,J4:J51)</f>
        <v>0</v>
      </c>
      <c r="S8" s="96" t="s">
        <v>3</v>
      </c>
      <c r="T8" s="95">
        <f>SUMIF(E4:E51,Z8,J4:J51)+SUMIF(G4:G51,Z8,H4:H51)</f>
        <v>0</v>
      </c>
      <c r="U8" s="94">
        <f>P8*3+Q8</f>
        <v>0</v>
      </c>
      <c r="V8" s="97">
        <f>R8-T8</f>
        <v>0</v>
      </c>
      <c r="W8" s="98">
        <f>U8+V8/100+R8/10000</f>
        <v>0</v>
      </c>
      <c r="X8" s="99">
        <f>IF(W8=W5,(U8-U5)/100+(V8-V5)/10000+(R8-R5)/1000000,0)+IF(W8=W6,(U8-U6)/100+(V8-V6)/10000+(R8-R6)/1000000,0)+IF(W8=W7,(U8-U7)/100+(V8-V7)/10000+(R8-R7)/1000000,0)</f>
        <v>0</v>
      </c>
      <c r="Y8" s="100">
        <f t="shared" si="0"/>
        <v>0</v>
      </c>
      <c r="Z8" s="101" t="s">
        <v>138</v>
      </c>
      <c r="AA8" s="80" t="s">
        <v>113</v>
      </c>
      <c r="AB8" s="62"/>
      <c r="AC8" s="102">
        <f>Y8+AB8/100000000</f>
        <v>0</v>
      </c>
      <c r="AD8" s="64"/>
      <c r="AE8" s="226"/>
      <c r="AF8" s="227"/>
      <c r="AG8" s="227"/>
      <c r="AH8" s="227"/>
      <c r="AI8" s="227"/>
      <c r="AJ8" s="227"/>
      <c r="AK8" s="228"/>
      <c r="AM8" s="82"/>
      <c r="AN8" s="53"/>
      <c r="AO8" s="83"/>
      <c r="AP8" s="53"/>
      <c r="AQ8" s="53"/>
      <c r="AR8" s="53"/>
      <c r="AS8" s="84"/>
      <c r="AT8" s="53"/>
    </row>
    <row r="9" spans="1:46" x14ac:dyDescent="0.3">
      <c r="A9" s="42"/>
      <c r="B9" s="210"/>
      <c r="C9" s="137">
        <v>44887</v>
      </c>
      <c r="D9" s="200">
        <v>6</v>
      </c>
      <c r="E9" s="166" t="s">
        <v>11</v>
      </c>
      <c r="F9" s="166" t="s">
        <v>167</v>
      </c>
      <c r="G9" s="141" t="s">
        <v>73</v>
      </c>
      <c r="H9" s="138"/>
      <c r="I9" s="50" t="s">
        <v>3</v>
      </c>
      <c r="J9" s="139"/>
      <c r="K9" s="164"/>
      <c r="L9" s="213"/>
      <c r="M9" s="179"/>
      <c r="N9" s="176"/>
      <c r="O9" s="104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105"/>
      <c r="AB9" s="64"/>
      <c r="AC9" s="64"/>
      <c r="AD9" s="64"/>
      <c r="AE9" s="226"/>
      <c r="AF9" s="227"/>
      <c r="AG9" s="227"/>
      <c r="AH9" s="227"/>
      <c r="AI9" s="227"/>
      <c r="AJ9" s="227"/>
      <c r="AK9" s="228"/>
      <c r="AM9" s="82"/>
      <c r="AN9" s="53"/>
      <c r="AO9" s="83"/>
      <c r="AP9" s="53"/>
      <c r="AQ9" s="53"/>
      <c r="AR9" s="53"/>
      <c r="AS9" s="84"/>
      <c r="AT9" s="53"/>
    </row>
    <row r="10" spans="1:46" x14ac:dyDescent="0.3">
      <c r="A10" s="42"/>
      <c r="B10" s="210"/>
      <c r="C10" s="137">
        <v>44887</v>
      </c>
      <c r="D10" s="200">
        <v>7</v>
      </c>
      <c r="E10" s="166" t="s">
        <v>70</v>
      </c>
      <c r="F10" s="166" t="s">
        <v>167</v>
      </c>
      <c r="G10" s="141" t="s">
        <v>72</v>
      </c>
      <c r="H10" s="138"/>
      <c r="I10" s="50" t="s">
        <v>3</v>
      </c>
      <c r="J10" s="139"/>
      <c r="K10" s="164"/>
      <c r="L10" s="212" t="s">
        <v>16</v>
      </c>
      <c r="M10" s="180"/>
      <c r="N10" s="173"/>
      <c r="O10" s="151"/>
      <c r="P10" s="56" t="s">
        <v>5</v>
      </c>
      <c r="Q10" s="55" t="s">
        <v>6</v>
      </c>
      <c r="R10" s="54" t="s">
        <v>7</v>
      </c>
      <c r="S10" s="56"/>
      <c r="T10" s="55" t="s">
        <v>3</v>
      </c>
      <c r="U10" s="57" t="s">
        <v>8</v>
      </c>
      <c r="V10" s="58" t="s">
        <v>9</v>
      </c>
      <c r="W10" s="59" t="s">
        <v>4</v>
      </c>
      <c r="X10" s="60" t="s">
        <v>10</v>
      </c>
      <c r="Y10" s="61" t="s">
        <v>4</v>
      </c>
      <c r="Z10" s="62"/>
      <c r="AA10" s="63" t="str">
        <f>IF(AND(COUNT(H10:J15)=12,OR(Y11=Y12,Y11=Y13,Y11=Y14,Y12=Y13,Y12=Y14,Y13=Y14)),"loten:","")</f>
        <v/>
      </c>
      <c r="AB10" s="64"/>
      <c r="AC10" s="64"/>
      <c r="AD10" s="64"/>
      <c r="AE10" s="226"/>
      <c r="AF10" s="227"/>
      <c r="AG10" s="227"/>
      <c r="AH10" s="227"/>
      <c r="AI10" s="227"/>
      <c r="AJ10" s="227"/>
      <c r="AK10" s="228"/>
      <c r="AM10" s="82"/>
      <c r="AN10" s="53"/>
      <c r="AO10" s="83"/>
      <c r="AP10" s="53"/>
      <c r="AQ10" s="53"/>
      <c r="AR10" s="53"/>
      <c r="AS10" s="84"/>
      <c r="AT10" s="53"/>
    </row>
    <row r="11" spans="1:46" x14ac:dyDescent="0.3">
      <c r="A11" s="42"/>
      <c r="B11" s="210"/>
      <c r="C11" s="137">
        <v>44887</v>
      </c>
      <c r="D11" s="200">
        <v>8</v>
      </c>
      <c r="E11" s="166" t="s">
        <v>32</v>
      </c>
      <c r="F11" s="166" t="s">
        <v>167</v>
      </c>
      <c r="G11" s="141" t="s">
        <v>19</v>
      </c>
      <c r="H11" s="138"/>
      <c r="I11" s="50" t="s">
        <v>3</v>
      </c>
      <c r="J11" s="139"/>
      <c r="K11" s="164"/>
      <c r="L11" s="212"/>
      <c r="M11" s="159">
        <v>5</v>
      </c>
      <c r="N11" s="177" t="s">
        <v>29</v>
      </c>
      <c r="O11" s="151"/>
      <c r="P11" s="57">
        <f>IF(H10="",0,IF(H10&gt;J10,1,0))+IF(J12="",0,IF(H12&gt;J12,1,0))+IF(J14="",0,IF(J14&gt;H14,1,0))</f>
        <v>0</v>
      </c>
      <c r="Q11" s="74">
        <f>IF(J10="",0,IF(H10=J10,1,0))+IF(J12="",0,IF(H12=J12,1,0))+IF(J14="",0,IF(H14=J14,1,0))</f>
        <v>0</v>
      </c>
      <c r="R11" s="73">
        <f>SUMIF(E10:E57,Z11,H10:H57)+SUMIF(G10:G57,Z11,J10:J57)</f>
        <v>0</v>
      </c>
      <c r="S11" s="57" t="s">
        <v>3</v>
      </c>
      <c r="T11" s="74">
        <f>SUMIF(E10:E57,Z11,J10:J57)+SUMIF(G10:G57,Z11,H10:H57)</f>
        <v>0</v>
      </c>
      <c r="U11" s="73">
        <f>P11*3+Q11</f>
        <v>0</v>
      </c>
      <c r="V11" s="75">
        <f>R11-T11</f>
        <v>0</v>
      </c>
      <c r="W11" s="76">
        <f>U11+V11/100+R11/10000</f>
        <v>0</v>
      </c>
      <c r="X11" s="77">
        <f>IF(W11=W12,(U11-U12)/100+(V11-V12)/10000+(R11-R12)/1000000,0)+IF(W11=W13,(U11-U13)/100+(V11-V13)/10000+(R11-R13)/1000000,0)+IF(W11=W14,(U11-U14)/100*(V11-V14)/10000+(R11-R14)/1000000,0)</f>
        <v>0</v>
      </c>
      <c r="Y11" s="78">
        <f t="shared" ref="Y11:Y14" si="1">W11+X11/100000000</f>
        <v>0</v>
      </c>
      <c r="Z11" s="79" t="s">
        <v>139</v>
      </c>
      <c r="AA11" s="80" t="s">
        <v>29</v>
      </c>
      <c r="AB11" s="62"/>
      <c r="AC11" s="81">
        <f>Y11+AB11/100000000</f>
        <v>0</v>
      </c>
      <c r="AD11" s="64"/>
      <c r="AE11" s="229"/>
      <c r="AF11" s="230"/>
      <c r="AG11" s="230"/>
      <c r="AH11" s="230"/>
      <c r="AI11" s="230"/>
      <c r="AJ11" s="230"/>
      <c r="AK11" s="231"/>
      <c r="AM11" s="82"/>
      <c r="AN11" s="53"/>
      <c r="AO11" s="83"/>
      <c r="AP11" s="53"/>
      <c r="AQ11" s="53"/>
      <c r="AR11" s="53"/>
      <c r="AS11" s="84"/>
      <c r="AT11" s="53"/>
    </row>
    <row r="12" spans="1:46" x14ac:dyDescent="0.3">
      <c r="A12" s="42"/>
      <c r="B12" s="210"/>
      <c r="C12" s="137">
        <v>44888</v>
      </c>
      <c r="D12" s="200">
        <v>9</v>
      </c>
      <c r="E12" s="166" t="s">
        <v>37</v>
      </c>
      <c r="F12" s="166" t="s">
        <v>167</v>
      </c>
      <c r="G12" s="141" t="s">
        <v>25</v>
      </c>
      <c r="H12" s="138"/>
      <c r="I12" s="50" t="s">
        <v>3</v>
      </c>
      <c r="J12" s="139"/>
      <c r="K12" s="164"/>
      <c r="L12" s="212"/>
      <c r="M12" s="159">
        <v>6</v>
      </c>
      <c r="N12" s="177" t="s">
        <v>35</v>
      </c>
      <c r="O12" s="151"/>
      <c r="P12" s="87">
        <f>IF(J10="",0,IF(J10&gt;H10,1,0))+IF(J13="",0,IF(J13&gt;H13,1,0))+IF(J15="",0,IF(H15&gt;J15,1,0))</f>
        <v>0</v>
      </c>
      <c r="Q12" s="86">
        <f>IF(J10="",0,IF(H10=J10,1,0))+IF(J13="",0,IF(H13=J13,1,0))+IF(J15="",0,IF(H15=J15,1,0))</f>
        <v>0</v>
      </c>
      <c r="R12" s="85">
        <f>SUMIF(E10:E57,Z12,H10:H57)+SUMIF(G10:G57,Z12,J10:J57)</f>
        <v>0</v>
      </c>
      <c r="S12" s="87" t="s">
        <v>3</v>
      </c>
      <c r="T12" s="86">
        <f>SUMIF(E10:E57,Z12,J10:J57)+SUMIF(G10:G57,Z12,H10:H57)</f>
        <v>0</v>
      </c>
      <c r="U12" s="85">
        <f>P12*3+Q12</f>
        <v>0</v>
      </c>
      <c r="V12" s="88">
        <f>R12-T12</f>
        <v>0</v>
      </c>
      <c r="W12" s="89">
        <f>U12+V12/100+R12/10000</f>
        <v>0</v>
      </c>
      <c r="X12" s="90">
        <f>IF(W12=W11,(U12-U11)/100+(V12-V11)/10000+(R12-R11)/1000000,0)+IF(W12=W13,(U12-U13)/100+(V12-V13)/10000+(R12-R13)/1000000,0)+IF(W12=W14,(U12-U14)/100+(V12-V14)/10000+(R12-R14)/1000000,0)</f>
        <v>0</v>
      </c>
      <c r="Y12" s="91">
        <f t="shared" si="1"/>
        <v>0</v>
      </c>
      <c r="Z12" s="92" t="s">
        <v>140</v>
      </c>
      <c r="AA12" s="80" t="s">
        <v>35</v>
      </c>
      <c r="AB12" s="62"/>
      <c r="AC12" s="93">
        <f>Y12+AB12/100000000</f>
        <v>0</v>
      </c>
      <c r="AD12" s="64"/>
      <c r="AE12" s="106"/>
      <c r="AF12" s="107"/>
      <c r="AG12" s="107"/>
      <c r="AH12" s="107"/>
      <c r="AI12" s="107"/>
      <c r="AJ12" s="107"/>
      <c r="AK12" s="108"/>
      <c r="AM12" s="82"/>
      <c r="AN12" s="53"/>
      <c r="AO12" s="83"/>
      <c r="AP12" s="53"/>
      <c r="AQ12" s="53"/>
      <c r="AR12" s="53"/>
      <c r="AS12" s="84"/>
      <c r="AT12" s="53"/>
    </row>
    <row r="13" spans="1:46" x14ac:dyDescent="0.3">
      <c r="A13" s="42"/>
      <c r="B13" s="210"/>
      <c r="C13" s="137">
        <v>44888</v>
      </c>
      <c r="D13" s="200">
        <v>10</v>
      </c>
      <c r="E13" s="166" t="s">
        <v>17</v>
      </c>
      <c r="F13" s="166" t="s">
        <v>167</v>
      </c>
      <c r="G13" s="141" t="s">
        <v>28</v>
      </c>
      <c r="H13" s="138"/>
      <c r="I13" s="50" t="s">
        <v>3</v>
      </c>
      <c r="J13" s="139"/>
      <c r="K13" s="164"/>
      <c r="L13" s="212"/>
      <c r="M13" s="159">
        <v>7</v>
      </c>
      <c r="N13" s="177" t="s">
        <v>114</v>
      </c>
      <c r="O13" s="152"/>
      <c r="P13" s="87">
        <f>IF(J11="",0,IF(H11&gt;J11,1,0))+IF(J12="",0,IF(J12&gt;H12,1,0))+IF(J15="",0,IF(J15&gt;H15,1,0))</f>
        <v>0</v>
      </c>
      <c r="Q13" s="86">
        <f>IF(J11="",0,IF(H11=J11,1,0))+IF(J12="",0,IF(H12=J12,1,0))+IF(J15="",0,IF(H15=J15,1,0))</f>
        <v>0</v>
      </c>
      <c r="R13" s="85">
        <f>SUMIF(E10:E57,Z13,H10:H57)+SUMIF(G10:G57,Z13,J10:J57)</f>
        <v>0</v>
      </c>
      <c r="S13" s="87" t="s">
        <v>3</v>
      </c>
      <c r="T13" s="86">
        <f>SUMIF(E10:E57,Z13,J10:J57)+SUMIF(G10:G57,Z13,H10:H57)</f>
        <v>0</v>
      </c>
      <c r="U13" s="85">
        <f>P13*3+Q13</f>
        <v>0</v>
      </c>
      <c r="V13" s="88">
        <f>R13-T13</f>
        <v>0</v>
      </c>
      <c r="W13" s="89">
        <f>U13+V13/100+R13/10000</f>
        <v>0</v>
      </c>
      <c r="X13" s="90">
        <f>IF(W13=W11,(U13-U11)/100+(V13-V11)/10000+(R13-R11)/1000000,0)+IF(W13=W12,(U13-U12)/100+(V13-V12)/10000+(R13-R12)/1000000,0)+IF(W13=W14,(U13-U14)/100+(V13-V14)/10000+(R13-R14)/1000000,0)</f>
        <v>0</v>
      </c>
      <c r="Y13" s="91">
        <f t="shared" si="1"/>
        <v>0</v>
      </c>
      <c r="Z13" s="92" t="s">
        <v>141</v>
      </c>
      <c r="AA13" s="80" t="s">
        <v>114</v>
      </c>
      <c r="AB13" s="62"/>
      <c r="AC13" s="93">
        <f>Y13+AB13/100000000</f>
        <v>0</v>
      </c>
      <c r="AD13" s="64"/>
      <c r="AM13" s="82"/>
      <c r="AN13" s="53"/>
      <c r="AO13" s="83"/>
      <c r="AP13" s="53"/>
      <c r="AQ13" s="53"/>
      <c r="AR13" s="53"/>
      <c r="AS13" s="84"/>
      <c r="AT13" s="53"/>
    </row>
    <row r="14" spans="1:46" x14ac:dyDescent="0.3">
      <c r="A14" s="42"/>
      <c r="B14" s="210"/>
      <c r="C14" s="137">
        <v>44888</v>
      </c>
      <c r="D14" s="200">
        <v>11</v>
      </c>
      <c r="E14" s="166" t="s">
        <v>69</v>
      </c>
      <c r="F14" s="166" t="s">
        <v>167</v>
      </c>
      <c r="G14" s="141" t="s">
        <v>2</v>
      </c>
      <c r="H14" s="138"/>
      <c r="I14" s="50" t="s">
        <v>3</v>
      </c>
      <c r="J14" s="139"/>
      <c r="K14" s="164"/>
      <c r="L14" s="212"/>
      <c r="M14" s="159">
        <v>8</v>
      </c>
      <c r="N14" s="177" t="s">
        <v>115</v>
      </c>
      <c r="O14" s="152"/>
      <c r="P14" s="96">
        <f>IF(J11="",0,IF(J11&gt;H11,1,0))+IF(J13="",0,IF(H13&gt;J13,1,0))+IF(J14="",0,IF(H14&gt;J14,1,0))</f>
        <v>0</v>
      </c>
      <c r="Q14" s="95">
        <f>IF(J11="",0,IF(H11=J11,1,0))+IF(J13="",0,IF(H13=J13,1,0))+IF(J14="",0,IF(H14=J14,1,0))</f>
        <v>0</v>
      </c>
      <c r="R14" s="94">
        <f>SUMIF(E10:E57,Z14,H10:H57)+SUMIF(G10:G57,Z14,J10:J57)</f>
        <v>0</v>
      </c>
      <c r="S14" s="96" t="s">
        <v>3</v>
      </c>
      <c r="T14" s="95">
        <f>SUMIF(E10:E57,Z14,J10:J57)+SUMIF(G10:G57,Z14,H10:H57)</f>
        <v>0</v>
      </c>
      <c r="U14" s="94">
        <f>P14*3+Q14</f>
        <v>0</v>
      </c>
      <c r="V14" s="97">
        <f>R14-T14</f>
        <v>0</v>
      </c>
      <c r="W14" s="98">
        <f>U14+V14/100+R14/10000</f>
        <v>0</v>
      </c>
      <c r="X14" s="99">
        <f>IF(W14=W11,(U14-U11)/100+(V14-V11)/10000+(R14-R11)/1000000,0)+IF(W14=W12,(U14-U12)/100+(V14-V12)/10000+(R14-R12)/1000000,0)+IF(W14=W13,(U14-U13)/100+(V14-V13)/10000+(R14-R13)/1000000,0)</f>
        <v>0</v>
      </c>
      <c r="Y14" s="100">
        <f t="shared" si="1"/>
        <v>0</v>
      </c>
      <c r="Z14" s="101" t="s">
        <v>142</v>
      </c>
      <c r="AA14" s="80" t="s">
        <v>115</v>
      </c>
      <c r="AB14" s="62"/>
      <c r="AC14" s="102">
        <f>Y14+AB14/100000000</f>
        <v>0</v>
      </c>
      <c r="AD14" s="64"/>
      <c r="AM14" s="82"/>
      <c r="AN14" s="53"/>
      <c r="AO14" s="83"/>
      <c r="AP14" s="53"/>
      <c r="AQ14" s="53"/>
      <c r="AR14" s="53"/>
      <c r="AS14" s="84"/>
      <c r="AT14" s="53"/>
    </row>
    <row r="15" spans="1:46" x14ac:dyDescent="0.3">
      <c r="A15" s="42"/>
      <c r="B15" s="210"/>
      <c r="C15" s="137">
        <v>44888</v>
      </c>
      <c r="D15" s="200">
        <v>12</v>
      </c>
      <c r="E15" s="166" t="s">
        <v>40</v>
      </c>
      <c r="F15" s="166" t="s">
        <v>167</v>
      </c>
      <c r="G15" s="141" t="s">
        <v>117</v>
      </c>
      <c r="H15" s="138"/>
      <c r="I15" s="50" t="s">
        <v>3</v>
      </c>
      <c r="J15" s="139"/>
      <c r="K15" s="164"/>
      <c r="L15" s="213"/>
      <c r="M15" s="180"/>
      <c r="N15" s="174"/>
      <c r="O15" s="104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105"/>
      <c r="AB15" s="64"/>
      <c r="AC15" s="64"/>
      <c r="AD15" s="64"/>
      <c r="AM15" s="82"/>
      <c r="AN15" s="53"/>
      <c r="AO15" s="83"/>
      <c r="AP15" s="53"/>
      <c r="AQ15" s="53"/>
      <c r="AR15" s="53"/>
      <c r="AS15" s="84"/>
      <c r="AT15" s="53"/>
    </row>
    <row r="16" spans="1:46" x14ac:dyDescent="0.3">
      <c r="A16" s="42"/>
      <c r="B16" s="210"/>
      <c r="C16" s="137">
        <v>44889</v>
      </c>
      <c r="D16" s="200">
        <v>13</v>
      </c>
      <c r="E16" s="166" t="s">
        <v>31</v>
      </c>
      <c r="F16" s="166" t="s">
        <v>167</v>
      </c>
      <c r="G16" s="141" t="s">
        <v>118</v>
      </c>
      <c r="H16" s="138"/>
      <c r="I16" s="50" t="s">
        <v>3</v>
      </c>
      <c r="J16" s="139"/>
      <c r="K16" s="164"/>
      <c r="L16" s="214" t="s">
        <v>24</v>
      </c>
      <c r="M16" s="178"/>
      <c r="N16" s="172"/>
      <c r="O16" s="151"/>
      <c r="P16" s="56" t="s">
        <v>5</v>
      </c>
      <c r="Q16" s="55" t="s">
        <v>6</v>
      </c>
      <c r="R16" s="54" t="s">
        <v>7</v>
      </c>
      <c r="S16" s="56"/>
      <c r="T16" s="55" t="s">
        <v>3</v>
      </c>
      <c r="U16" s="57" t="s">
        <v>8</v>
      </c>
      <c r="V16" s="58" t="s">
        <v>9</v>
      </c>
      <c r="W16" s="59" t="s">
        <v>4</v>
      </c>
      <c r="X16" s="60" t="s">
        <v>10</v>
      </c>
      <c r="Y16" s="61" t="s">
        <v>4</v>
      </c>
      <c r="Z16" s="62"/>
      <c r="AA16" s="63" t="str">
        <f>IF(AND(COUNT(H16:J21)=12,OR(Y17=Y18,Y17=Y19,Y17=Y20,Y18=Y19,Y18=Y20,Y19=Y20)),"loten:","")</f>
        <v/>
      </c>
      <c r="AB16" s="64"/>
      <c r="AC16" s="64"/>
      <c r="AD16" s="64"/>
      <c r="AM16" s="82"/>
      <c r="AN16" s="53"/>
      <c r="AO16" s="83"/>
      <c r="AP16" s="53"/>
      <c r="AQ16" s="53"/>
      <c r="AR16" s="53"/>
      <c r="AS16" s="84"/>
      <c r="AT16" s="53"/>
    </row>
    <row r="17" spans="1:46" x14ac:dyDescent="0.3">
      <c r="A17" s="42"/>
      <c r="B17" s="210"/>
      <c r="C17" s="137">
        <v>44889</v>
      </c>
      <c r="D17" s="200">
        <v>14</v>
      </c>
      <c r="E17" s="166" t="s">
        <v>1</v>
      </c>
      <c r="F17" s="166" t="s">
        <v>167</v>
      </c>
      <c r="G17" s="141" t="s">
        <v>71</v>
      </c>
      <c r="H17" s="138"/>
      <c r="I17" s="50" t="s">
        <v>3</v>
      </c>
      <c r="J17" s="139"/>
      <c r="K17" s="164"/>
      <c r="L17" s="212"/>
      <c r="M17" s="159">
        <v>9</v>
      </c>
      <c r="N17" s="177" t="s">
        <v>34</v>
      </c>
      <c r="O17" s="151"/>
      <c r="P17" s="57">
        <f>IF(H16="",0,IF(H16&gt;J16,1,0))+IF(J18="",0,IF(H18&gt;J18,1,0))+IF(J20="",0,IF(J20&gt;H20,1,0))</f>
        <v>0</v>
      </c>
      <c r="Q17" s="74">
        <f>IF(J16="",0,IF(H16=J16,1,0))+IF(J18="",0,IF(H18=J18,1,0))+IF(J20="",0,IF(H20=J20,1,0))</f>
        <v>0</v>
      </c>
      <c r="R17" s="73">
        <f>SUMIF(E16:E64,Z17,H16:H64)+SUMIF(G16:G64,Z17,J16:J64)</f>
        <v>0</v>
      </c>
      <c r="S17" s="57" t="s">
        <v>3</v>
      </c>
      <c r="T17" s="74">
        <f>SUMIF(E16:E64,Z17,J16:J64)+SUMIF(G16:G64,Z17,H16:H64)</f>
        <v>0</v>
      </c>
      <c r="U17" s="73">
        <f>P17*3+Q17</f>
        <v>0</v>
      </c>
      <c r="V17" s="75">
        <f>R17-T17</f>
        <v>0</v>
      </c>
      <c r="W17" s="76">
        <f>U17+V17/100+R17/10000</f>
        <v>0</v>
      </c>
      <c r="X17" s="77">
        <f>IF(W17=W18,(U17-U18)/100+(V17-V18)/10000+(R17-R18)/1000000,0)+IF(W17=W19,(U17-U19)/100+(V17-V19)/10000+(R17-R19)/1000000,0)+IF(W17=W20,(U17-U20)/100*(V17-V20)/10000+(R17-R20)/1000000,0)</f>
        <v>0</v>
      </c>
      <c r="Y17" s="78">
        <f t="shared" ref="Y17:Y20" si="2">W17+X17/100000000</f>
        <v>0</v>
      </c>
      <c r="Z17" s="79" t="s">
        <v>143</v>
      </c>
      <c r="AA17" s="80" t="s">
        <v>34</v>
      </c>
      <c r="AB17" s="62"/>
      <c r="AC17" s="81">
        <f>Y17+AB17/100000000</f>
        <v>0</v>
      </c>
      <c r="AD17" s="64"/>
      <c r="AM17" s="82"/>
      <c r="AN17" s="53"/>
      <c r="AO17" s="110"/>
      <c r="AP17" s="53"/>
      <c r="AQ17" s="53"/>
      <c r="AR17" s="53"/>
      <c r="AS17" s="84"/>
      <c r="AT17" s="53"/>
    </row>
    <row r="18" spans="1:46" x14ac:dyDescent="0.3">
      <c r="A18" s="42"/>
      <c r="B18" s="210"/>
      <c r="C18" s="137">
        <v>44889</v>
      </c>
      <c r="D18" s="200">
        <v>15</v>
      </c>
      <c r="E18" s="166" t="s">
        <v>27</v>
      </c>
      <c r="F18" s="166" t="s">
        <v>167</v>
      </c>
      <c r="G18" s="141" t="s">
        <v>41</v>
      </c>
      <c r="H18" s="138"/>
      <c r="I18" s="50" t="s">
        <v>3</v>
      </c>
      <c r="J18" s="139"/>
      <c r="K18" s="164"/>
      <c r="L18" s="212"/>
      <c r="M18" s="159">
        <v>10</v>
      </c>
      <c r="N18" s="177" t="s">
        <v>116</v>
      </c>
      <c r="O18" s="151"/>
      <c r="P18" s="87">
        <f>IF(J16="",0,IF(J16&gt;H16,1,0))+IF(J19="",0,IF(J19&gt;H19,1,0))+IF(J21="",0,IF(H21&gt;J21,1,0))</f>
        <v>0</v>
      </c>
      <c r="Q18" s="86">
        <f>IF(J16="",0,IF(H16=J16,1,0))+IF(J19="",0,IF(H19=J19,1,0))+IF(J21="",0,IF(H21=J21,1,0))</f>
        <v>0</v>
      </c>
      <c r="R18" s="85">
        <f>SUMIF(E16:E64,Z18,H16:H64)+SUMIF(G16:G64,Z18,J16:J64)</f>
        <v>0</v>
      </c>
      <c r="S18" s="87" t="s">
        <v>3</v>
      </c>
      <c r="T18" s="86">
        <f>SUMIF(E16:E64,Z18,J16:J64)+SUMIF(G16:G64,Z18,H16:H64)</f>
        <v>0</v>
      </c>
      <c r="U18" s="85">
        <f>P18*3+Q18</f>
        <v>0</v>
      </c>
      <c r="V18" s="88">
        <f>R18-T18</f>
        <v>0</v>
      </c>
      <c r="W18" s="89">
        <f>U18+V18/100+R18/10000</f>
        <v>0</v>
      </c>
      <c r="X18" s="90">
        <f>IF(W18=W17,(U18-U17)/100+(V18-V17)/10000+(R18-R17)/1000000,0)+IF(W18=W19,(U18-U19)/100+(V18-V19)/10000+(R18-R19)/1000000,0)+IF(W18=W20,(U18-U20)/100+(V18-V20)/10000+(R18-R20)/1000000,0)</f>
        <v>0</v>
      </c>
      <c r="Y18" s="91">
        <f t="shared" si="2"/>
        <v>0</v>
      </c>
      <c r="Z18" s="92" t="s">
        <v>144</v>
      </c>
      <c r="AA18" s="80" t="s">
        <v>116</v>
      </c>
      <c r="AB18" s="62"/>
      <c r="AC18" s="93">
        <f>Y18+AB18/100000000</f>
        <v>0</v>
      </c>
      <c r="AD18" s="64"/>
      <c r="AM18" s="82"/>
      <c r="AN18" s="53"/>
      <c r="AO18" s="83"/>
      <c r="AP18" s="53"/>
      <c r="AQ18" s="53"/>
      <c r="AR18" s="53"/>
      <c r="AS18" s="84"/>
      <c r="AT18" s="53"/>
    </row>
    <row r="19" spans="1:46" x14ac:dyDescent="0.3">
      <c r="A19" s="42"/>
      <c r="B19" s="210"/>
      <c r="C19" s="137">
        <v>44889</v>
      </c>
      <c r="D19" s="200">
        <v>16</v>
      </c>
      <c r="E19" s="166" t="s">
        <v>38</v>
      </c>
      <c r="F19" s="166" t="s">
        <v>167</v>
      </c>
      <c r="G19" s="141" t="s">
        <v>119</v>
      </c>
      <c r="H19" s="138"/>
      <c r="I19" s="50" t="s">
        <v>3</v>
      </c>
      <c r="J19" s="139"/>
      <c r="K19" s="164"/>
      <c r="L19" s="212"/>
      <c r="M19" s="159">
        <v>11</v>
      </c>
      <c r="N19" s="177" t="s">
        <v>11</v>
      </c>
      <c r="O19" s="152"/>
      <c r="P19" s="87">
        <f>IF(J17="",0,IF(H17&gt;J17,1,0))+IF(J18="",0,IF(J18&gt;H18,1,0))+IF(J21="",0,IF(J21&gt;H21,1,0))</f>
        <v>0</v>
      </c>
      <c r="Q19" s="86">
        <f>IF(J17="",0,IF(H17=J17,1,0))+IF(J18="",0,IF(H18=J18,1,0))+IF(J21="",0,IF(H21=J21,1,0))</f>
        <v>0</v>
      </c>
      <c r="R19" s="85">
        <f>SUMIF(E16:E64,Z19,H16:H64)+SUMIF(G16:G64,Z19,J16:J64)</f>
        <v>0</v>
      </c>
      <c r="S19" s="87" t="s">
        <v>3</v>
      </c>
      <c r="T19" s="86">
        <f>SUMIF(E16:E64,Z19,J16:J64)+SUMIF(G16:G64,Z19,H16:H64)</f>
        <v>0</v>
      </c>
      <c r="U19" s="85">
        <f>P19*3+Q19</f>
        <v>0</v>
      </c>
      <c r="V19" s="88">
        <f>R19-T19</f>
        <v>0</v>
      </c>
      <c r="W19" s="89">
        <f>U19+V19/100+R19/10000</f>
        <v>0</v>
      </c>
      <c r="X19" s="90">
        <f>IF(W19=W17,(U19-U17)/100+(V19-V17)/10000+(R19-R17)/1000000,0)+IF(W19=W18,(U19-U18)/100+(V19-V18)/10000+(R19-R18)/1000000,0)+IF(W19=W20,(U19-U20)/100+(V19-V20)/10000+(R19-R20)/1000000,0)</f>
        <v>0</v>
      </c>
      <c r="Y19" s="91">
        <f t="shared" si="2"/>
        <v>0</v>
      </c>
      <c r="Z19" s="92" t="s">
        <v>145</v>
      </c>
      <c r="AA19" s="80" t="s">
        <v>11</v>
      </c>
      <c r="AB19" s="62"/>
      <c r="AC19" s="93">
        <f>Y19+AB19/100000000</f>
        <v>0</v>
      </c>
      <c r="AD19" s="64"/>
      <c r="AE19" s="64"/>
      <c r="AF19" s="64"/>
      <c r="AG19" s="64"/>
      <c r="AH19" s="64"/>
      <c r="AI19" s="64"/>
      <c r="AJ19" s="64"/>
      <c r="AK19" s="64"/>
      <c r="AM19" s="82"/>
      <c r="AN19" s="53"/>
      <c r="AO19" s="110"/>
      <c r="AP19" s="53"/>
      <c r="AQ19" s="53"/>
      <c r="AR19" s="53"/>
      <c r="AS19" s="84"/>
      <c r="AT19" s="53"/>
    </row>
    <row r="20" spans="1:46" x14ac:dyDescent="0.3">
      <c r="A20" s="42"/>
      <c r="B20" s="210"/>
      <c r="C20" s="137">
        <v>44890</v>
      </c>
      <c r="D20" s="200">
        <v>17</v>
      </c>
      <c r="E20" s="166" t="s">
        <v>111</v>
      </c>
      <c r="F20" s="166" t="s">
        <v>167</v>
      </c>
      <c r="G20" s="141" t="s">
        <v>74</v>
      </c>
      <c r="H20" s="138"/>
      <c r="I20" s="50" t="s">
        <v>3</v>
      </c>
      <c r="J20" s="139"/>
      <c r="K20" s="164"/>
      <c r="L20" s="212"/>
      <c r="M20" s="159">
        <v>12</v>
      </c>
      <c r="N20" s="177" t="s">
        <v>73</v>
      </c>
      <c r="O20" s="152"/>
      <c r="P20" s="96">
        <f>IF(J17="",0,IF(J17&gt;H17,1,0))+IF(J19="",0,IF(H19&gt;J19,1,0))+IF(J20="",0,IF(H20&gt;J20,1,0))</f>
        <v>0</v>
      </c>
      <c r="Q20" s="95">
        <f>IF(J17="",0,IF(H17=J17,1,0))+IF(J19="",0,IF(H19=J19,1,0))+IF(J20="",0,IF(H20=J20,1,0))</f>
        <v>0</v>
      </c>
      <c r="R20" s="94">
        <f>SUMIF(E16:E64,Z20,H16:H64)+SUMIF(G16:G64,Z20,J16:J64)</f>
        <v>0</v>
      </c>
      <c r="S20" s="96" t="s">
        <v>3</v>
      </c>
      <c r="T20" s="95">
        <f>SUMIF(E16:E64,Z20,J16:J64)+SUMIF(G16:G64,Z20,H16:H64)</f>
        <v>0</v>
      </c>
      <c r="U20" s="94">
        <f>P20*3+Q20</f>
        <v>0</v>
      </c>
      <c r="V20" s="97">
        <f>R20-T20</f>
        <v>0</v>
      </c>
      <c r="W20" s="98">
        <f>U20+V20/100+R20/10000</f>
        <v>0</v>
      </c>
      <c r="X20" s="99">
        <f>IF(W20=W17,(U20-U17)/100+(V20-V17)/10000+(R20-R17)/1000000,0)+IF(W20=W18,(U20-U18)/100+(V20-V18)/10000+(R20-R18)/1000000,0)+IF(W20=W19,(U20-U19)/100+(V20-V19)/10000+(R20-R19)/1000000,0)</f>
        <v>0</v>
      </c>
      <c r="Y20" s="100">
        <f t="shared" si="2"/>
        <v>0</v>
      </c>
      <c r="Z20" s="101" t="s">
        <v>146</v>
      </c>
      <c r="AA20" s="80" t="s">
        <v>73</v>
      </c>
      <c r="AB20" s="62"/>
      <c r="AC20" s="102">
        <f>Y20+AB20/100000000</f>
        <v>0</v>
      </c>
      <c r="AD20" s="64"/>
      <c r="AE20" s="64"/>
      <c r="AF20" s="64"/>
      <c r="AG20" s="64"/>
      <c r="AH20" s="64"/>
      <c r="AI20" s="64"/>
      <c r="AJ20" s="64"/>
      <c r="AK20" s="64"/>
      <c r="AM20" s="82"/>
      <c r="AN20" s="53"/>
      <c r="AO20" s="110"/>
      <c r="AP20" s="53"/>
      <c r="AQ20" s="53"/>
      <c r="AR20" s="53"/>
      <c r="AS20" s="84"/>
      <c r="AT20" s="53"/>
    </row>
    <row r="21" spans="1:46" x14ac:dyDescent="0.3">
      <c r="A21" s="42"/>
      <c r="B21" s="210"/>
      <c r="C21" s="137">
        <v>44890</v>
      </c>
      <c r="D21" s="200">
        <v>18</v>
      </c>
      <c r="E21" s="166" t="s">
        <v>113</v>
      </c>
      <c r="F21" s="166" t="s">
        <v>167</v>
      </c>
      <c r="G21" s="141" t="s">
        <v>112</v>
      </c>
      <c r="H21" s="138"/>
      <c r="I21" s="50" t="s">
        <v>3</v>
      </c>
      <c r="J21" s="139"/>
      <c r="K21" s="164"/>
      <c r="L21" s="213"/>
      <c r="M21" s="179"/>
      <c r="N21" s="176"/>
      <c r="O21" s="104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105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M21" s="82"/>
      <c r="AN21" s="53"/>
      <c r="AO21" s="83"/>
      <c r="AP21" s="53"/>
      <c r="AQ21" s="53"/>
      <c r="AR21" s="53"/>
      <c r="AS21" s="84"/>
      <c r="AT21" s="53"/>
    </row>
    <row r="22" spans="1:46" x14ac:dyDescent="0.3">
      <c r="A22" s="42"/>
      <c r="B22" s="210"/>
      <c r="C22" s="137">
        <v>44890</v>
      </c>
      <c r="D22" s="200">
        <v>19</v>
      </c>
      <c r="E22" s="166" t="s">
        <v>115</v>
      </c>
      <c r="F22" s="166" t="s">
        <v>167</v>
      </c>
      <c r="G22" s="141" t="s">
        <v>35</v>
      </c>
      <c r="H22" s="138"/>
      <c r="I22" s="50" t="s">
        <v>3</v>
      </c>
      <c r="J22" s="139"/>
      <c r="K22" s="164"/>
      <c r="L22" s="214" t="s">
        <v>26</v>
      </c>
      <c r="M22" s="180"/>
      <c r="N22" s="173"/>
      <c r="O22" s="151"/>
      <c r="P22" s="56" t="s">
        <v>5</v>
      </c>
      <c r="Q22" s="55" t="s">
        <v>6</v>
      </c>
      <c r="R22" s="54" t="s">
        <v>7</v>
      </c>
      <c r="S22" s="56"/>
      <c r="T22" s="55" t="s">
        <v>3</v>
      </c>
      <c r="U22" s="57" t="s">
        <v>8</v>
      </c>
      <c r="V22" s="58" t="s">
        <v>9</v>
      </c>
      <c r="W22" s="59" t="s">
        <v>4</v>
      </c>
      <c r="X22" s="60" t="s">
        <v>10</v>
      </c>
      <c r="Y22" s="61" t="s">
        <v>4</v>
      </c>
      <c r="Z22" s="62"/>
      <c r="AA22" s="63" t="str">
        <f>IF(AND(COUNT(H22:J27)=12,OR(Y23=Y24,Y23=Y25,Y23=Y26,Y24=Y25,Y24=Y26,Y25=Y26)),"loten:","")</f>
        <v/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M22" s="82"/>
      <c r="AN22" s="53"/>
      <c r="AO22" s="110"/>
      <c r="AP22" s="53"/>
      <c r="AQ22" s="53"/>
      <c r="AR22" s="53"/>
      <c r="AS22" s="84"/>
      <c r="AT22" s="53"/>
    </row>
    <row r="23" spans="1:46" x14ac:dyDescent="0.3">
      <c r="A23" s="42"/>
      <c r="B23" s="210"/>
      <c r="C23" s="137">
        <v>44890</v>
      </c>
      <c r="D23" s="200">
        <v>20</v>
      </c>
      <c r="E23" s="166" t="s">
        <v>29</v>
      </c>
      <c r="F23" s="166" t="s">
        <v>167</v>
      </c>
      <c r="G23" s="141" t="s">
        <v>114</v>
      </c>
      <c r="H23" s="138"/>
      <c r="I23" s="50" t="s">
        <v>3</v>
      </c>
      <c r="J23" s="139"/>
      <c r="K23" s="164"/>
      <c r="L23" s="212"/>
      <c r="M23" s="159">
        <v>13</v>
      </c>
      <c r="N23" s="177" t="s">
        <v>32</v>
      </c>
      <c r="O23" s="151"/>
      <c r="P23" s="57">
        <f>IF(H22="",0,IF(H22&gt;J22,1,0))+IF(J24="",0,IF(H24&gt;J24,1,0))+IF(J26="",0,IF(J26&gt;H26,1,0))</f>
        <v>0</v>
      </c>
      <c r="Q23" s="74">
        <f>IF(J22="",0,IF(H22=J22,1,0))+IF(J24="",0,IF(H24=J24,1,0))+IF(J26="",0,IF(H26=J26,1,0))</f>
        <v>0</v>
      </c>
      <c r="R23" s="73">
        <f>SUMIF(E22:E71,Z23,H22:H71)+SUMIF(G22:G71,Z23,J22:J71)</f>
        <v>0</v>
      </c>
      <c r="S23" s="57" t="s">
        <v>3</v>
      </c>
      <c r="T23" s="74">
        <f>SUMIF(E22:E71,Z23,J22:J71)+SUMIF(G22:G71,Z23,H22:H71)</f>
        <v>0</v>
      </c>
      <c r="U23" s="73">
        <f>P23*3+Q23</f>
        <v>0</v>
      </c>
      <c r="V23" s="75">
        <f>R23-T23</f>
        <v>0</v>
      </c>
      <c r="W23" s="76">
        <f>U23+V23/100+R23/10000</f>
        <v>0</v>
      </c>
      <c r="X23" s="77">
        <f>IF(W23=W24,(U23-U24)/100+(V23-V24)/10000+(R23-R24)/1000000,0)+IF(W23=W25,(U23-U25)/100+(V23-V25)/10000+(R23-R25)/1000000,0)+IF(W23=W26,(U23-U26)/100*(V23-V26)/10000+(R23-R26)/1000000,0)</f>
        <v>0</v>
      </c>
      <c r="Y23" s="78">
        <f t="shared" ref="Y23:Y26" si="3">W23+X23/100000000</f>
        <v>0</v>
      </c>
      <c r="Z23" s="79" t="s">
        <v>147</v>
      </c>
      <c r="AA23" s="80" t="s">
        <v>32</v>
      </c>
      <c r="AB23" s="62"/>
      <c r="AC23" s="81">
        <f>Y23+AB23/100000000</f>
        <v>0</v>
      </c>
      <c r="AD23" s="64"/>
      <c r="AE23" s="64"/>
      <c r="AF23" s="64"/>
      <c r="AG23" s="64"/>
      <c r="AH23" s="64"/>
      <c r="AI23" s="64"/>
      <c r="AJ23" s="64"/>
      <c r="AK23" s="64"/>
      <c r="AM23" s="82"/>
      <c r="AN23" s="53"/>
      <c r="AO23" s="110"/>
      <c r="AP23" s="53"/>
      <c r="AQ23" s="53"/>
      <c r="AR23" s="53"/>
      <c r="AS23" s="84"/>
      <c r="AT23" s="53"/>
    </row>
    <row r="24" spans="1:46" x14ac:dyDescent="0.3">
      <c r="A24" s="42"/>
      <c r="B24" s="210"/>
      <c r="C24" s="137">
        <v>44891</v>
      </c>
      <c r="D24" s="200">
        <v>21</v>
      </c>
      <c r="E24" s="166" t="s">
        <v>73</v>
      </c>
      <c r="F24" s="166" t="s">
        <v>167</v>
      </c>
      <c r="G24" s="141" t="s">
        <v>116</v>
      </c>
      <c r="H24" s="138"/>
      <c r="I24" s="50" t="s">
        <v>3</v>
      </c>
      <c r="J24" s="139"/>
      <c r="K24" s="164"/>
      <c r="L24" s="212"/>
      <c r="M24" s="159">
        <v>14</v>
      </c>
      <c r="N24" s="177" t="s">
        <v>19</v>
      </c>
      <c r="O24" s="151"/>
      <c r="P24" s="87">
        <f>IF(J22="",0,IF(J22&gt;H22,1,0))+IF(J25="",0,IF(J25&gt;H25,1,0))+IF(J27="",0,IF(H27&gt;J27,1,0))</f>
        <v>0</v>
      </c>
      <c r="Q24" s="86">
        <f>IF(J22="",0,IF(H22=J22,1,0))+IF(J25="",0,IF(H25=J25,1,0))+IF(J27="",0,IF(H27=J27,1,0))</f>
        <v>0</v>
      </c>
      <c r="R24" s="85">
        <f>SUMIF(E22:E71,Z24,H22:H71)+SUMIF(G22:G71,Z24,J22:J71)</f>
        <v>0</v>
      </c>
      <c r="S24" s="87" t="s">
        <v>3</v>
      </c>
      <c r="T24" s="86">
        <f>SUMIF(E22:E71,Z24,J22:J71)+SUMIF(G22:G71,Z24,H22:H71)</f>
        <v>0</v>
      </c>
      <c r="U24" s="85">
        <f>P24*3+Q24</f>
        <v>0</v>
      </c>
      <c r="V24" s="88">
        <f>R24-T24</f>
        <v>0</v>
      </c>
      <c r="W24" s="89">
        <f>U24+V24/100+R24/10000</f>
        <v>0</v>
      </c>
      <c r="X24" s="90">
        <f>IF(W24=W23,(U24-U23)/100+(V24-V23)/10000+(R24-R23)/1000000,0)+IF(W24=W25,(U24-U25)/100+(V24-V25)/10000+(R24-R25)/1000000,0)+IF(W24=W26,(U24-U26)/100+(V24-V26)/10000+(R24-R26)/1000000,0)</f>
        <v>0</v>
      </c>
      <c r="Y24" s="91">
        <f t="shared" si="3"/>
        <v>0</v>
      </c>
      <c r="Z24" s="92" t="s">
        <v>148</v>
      </c>
      <c r="AA24" s="80" t="s">
        <v>19</v>
      </c>
      <c r="AB24" s="62"/>
      <c r="AC24" s="93">
        <f>Y24+AB24/100000000</f>
        <v>0</v>
      </c>
      <c r="AD24" s="64"/>
      <c r="AE24" s="64"/>
      <c r="AF24" s="64"/>
      <c r="AG24" s="64"/>
      <c r="AH24" s="64"/>
      <c r="AI24" s="64"/>
      <c r="AJ24" s="64"/>
      <c r="AK24" s="64"/>
      <c r="AM24" s="82"/>
      <c r="AN24" s="53"/>
      <c r="AO24" s="83"/>
      <c r="AP24" s="53"/>
      <c r="AQ24" s="53"/>
      <c r="AR24" s="53"/>
      <c r="AS24" s="84"/>
      <c r="AT24" s="53"/>
    </row>
    <row r="25" spans="1:46" x14ac:dyDescent="0.3">
      <c r="A25" s="42"/>
      <c r="B25" s="210"/>
      <c r="C25" s="137">
        <v>44891</v>
      </c>
      <c r="D25" s="200">
        <v>22</v>
      </c>
      <c r="E25" s="166" t="s">
        <v>34</v>
      </c>
      <c r="F25" s="166" t="s">
        <v>167</v>
      </c>
      <c r="G25" s="141" t="s">
        <v>11</v>
      </c>
      <c r="H25" s="138"/>
      <c r="I25" s="50" t="s">
        <v>3</v>
      </c>
      <c r="J25" s="139"/>
      <c r="K25" s="164"/>
      <c r="L25" s="212"/>
      <c r="M25" s="159">
        <v>15</v>
      </c>
      <c r="N25" s="177" t="s">
        <v>70</v>
      </c>
      <c r="O25" s="152"/>
      <c r="P25" s="87">
        <f>IF(J23="",0,IF(H23&gt;J23,1,0))+IF(J24="",0,IF(J24&gt;H24,1,0))+IF(J27="",0,IF(J27&gt;H27,1,0))</f>
        <v>0</v>
      </c>
      <c r="Q25" s="86">
        <f>IF(J23="",0,IF(H23=J23,1,0))+IF(J24="",0,IF(H24=J24,1,0))+IF(J27="",0,IF(H27=J27,1,0))</f>
        <v>0</v>
      </c>
      <c r="R25" s="85">
        <f>SUMIF(E22:E71,Z25,H22:H71)+SUMIF(G22:G71,Z25,J22:J71)</f>
        <v>0</v>
      </c>
      <c r="S25" s="87" t="s">
        <v>3</v>
      </c>
      <c r="T25" s="86">
        <f>SUMIF(E22:E71,Z25,J22:J71)+SUMIF(G22:G71,Z25,H22:H71)</f>
        <v>0</v>
      </c>
      <c r="U25" s="85">
        <f>P25*3+Q25</f>
        <v>0</v>
      </c>
      <c r="V25" s="88">
        <f>R25-T25</f>
        <v>0</v>
      </c>
      <c r="W25" s="89">
        <f>U25+V25/100+R25/10000</f>
        <v>0</v>
      </c>
      <c r="X25" s="90">
        <f>IF(W25=W23,(U25-U23)/100+(V25-V23)/10000+(R25-R23)/1000000,0)+IF(W25=W24,(U25-U24)/100+(V25-V24)/10000+(R25-R24)/1000000,0)+IF(W25=W26,(U25-U26)/100+(V25-V26)/10000+(R25-R26)/1000000,0)</f>
        <v>0</v>
      </c>
      <c r="Y25" s="91">
        <f t="shared" si="3"/>
        <v>0</v>
      </c>
      <c r="Z25" s="92" t="s">
        <v>149</v>
      </c>
      <c r="AA25" s="80" t="s">
        <v>70</v>
      </c>
      <c r="AB25" s="62"/>
      <c r="AC25" s="93">
        <f>Y25+AB25/100000000</f>
        <v>0</v>
      </c>
      <c r="AD25" s="64"/>
      <c r="AE25" s="64"/>
      <c r="AF25" s="64"/>
      <c r="AG25" s="64"/>
      <c r="AH25" s="64"/>
      <c r="AI25" s="64"/>
      <c r="AJ25" s="64"/>
      <c r="AK25" s="64"/>
      <c r="AM25" s="82"/>
      <c r="AN25" s="53"/>
      <c r="AO25" s="83"/>
      <c r="AP25" s="53"/>
      <c r="AQ25" s="53"/>
      <c r="AR25" s="53"/>
      <c r="AS25" s="84"/>
      <c r="AT25" s="53"/>
    </row>
    <row r="26" spans="1:46" x14ac:dyDescent="0.3">
      <c r="A26" s="42"/>
      <c r="B26" s="210"/>
      <c r="C26" s="137">
        <v>44891</v>
      </c>
      <c r="D26" s="200">
        <v>23</v>
      </c>
      <c r="E26" s="166" t="s">
        <v>72</v>
      </c>
      <c r="F26" s="166" t="s">
        <v>167</v>
      </c>
      <c r="G26" s="141" t="s">
        <v>19</v>
      </c>
      <c r="H26" s="138"/>
      <c r="I26" s="50" t="s">
        <v>3</v>
      </c>
      <c r="J26" s="139"/>
      <c r="K26" s="164"/>
      <c r="L26" s="212"/>
      <c r="M26" s="159">
        <v>16</v>
      </c>
      <c r="N26" s="177" t="s">
        <v>72</v>
      </c>
      <c r="O26" s="152"/>
      <c r="P26" s="96">
        <f>IF(J23="",0,IF(J23&gt;H23,1,0))+IF(J25="",0,IF(H25&gt;J25,1,0))+IF(J26="",0,IF(H26&gt;J26,1,0))</f>
        <v>0</v>
      </c>
      <c r="Q26" s="95">
        <f>IF(J23="",0,IF(H23=J23,1,0))+IF(J25="",0,IF(H25=J25,1,0))+IF(J26="",0,IF(H26=J26,1,0))</f>
        <v>0</v>
      </c>
      <c r="R26" s="94">
        <f>SUMIF(E22:E71,Z26,H22:H71)+SUMIF(G22:G71,Z26,J22:J71)</f>
        <v>0</v>
      </c>
      <c r="S26" s="96" t="s">
        <v>3</v>
      </c>
      <c r="T26" s="95">
        <f>SUMIF(E22:E71,Z26,J22:J71)+SUMIF(G22:G71,Z26,H22:H71)</f>
        <v>0</v>
      </c>
      <c r="U26" s="94">
        <f>P26*3+Q26</f>
        <v>0</v>
      </c>
      <c r="V26" s="97">
        <f>R26-T26</f>
        <v>0</v>
      </c>
      <c r="W26" s="98">
        <f>U26+V26/100+R26/10000</f>
        <v>0</v>
      </c>
      <c r="X26" s="99">
        <f>IF(W26=W23,(U26-U23)/100+(V26-V23)/10000+(R26-R23)/1000000,0)+IF(W26=W24,(U26-U24)/100+(V26-V24)/10000+(R26-R24)/1000000,0)+IF(W26=W25,(U26-U25)/100+(V26-V25)/10000+(R26-R25)/1000000,0)</f>
        <v>0</v>
      </c>
      <c r="Y26" s="100">
        <f t="shared" si="3"/>
        <v>0</v>
      </c>
      <c r="Z26" s="101" t="s">
        <v>150</v>
      </c>
      <c r="AA26" s="80" t="s">
        <v>72</v>
      </c>
      <c r="AB26" s="62"/>
      <c r="AC26" s="102">
        <f>Y26+AB26/100000000</f>
        <v>0</v>
      </c>
      <c r="AD26" s="64"/>
      <c r="AE26" s="64"/>
      <c r="AF26" s="64"/>
      <c r="AG26" s="64"/>
      <c r="AH26" s="64"/>
      <c r="AI26" s="64"/>
      <c r="AJ26" s="64"/>
      <c r="AK26" s="64"/>
      <c r="AM26" s="82"/>
      <c r="AN26" s="53"/>
      <c r="AO26" s="83"/>
      <c r="AP26" s="53"/>
      <c r="AQ26" s="53"/>
      <c r="AR26" s="53"/>
      <c r="AS26" s="84"/>
      <c r="AT26" s="53"/>
    </row>
    <row r="27" spans="1:46" x14ac:dyDescent="0.3">
      <c r="A27" s="42"/>
      <c r="B27" s="210"/>
      <c r="C27" s="137">
        <v>44891</v>
      </c>
      <c r="D27" s="200">
        <v>24</v>
      </c>
      <c r="E27" s="166" t="s">
        <v>32</v>
      </c>
      <c r="F27" s="166" t="s">
        <v>167</v>
      </c>
      <c r="G27" s="141" t="s">
        <v>70</v>
      </c>
      <c r="H27" s="138"/>
      <c r="I27" s="50" t="s">
        <v>3</v>
      </c>
      <c r="J27" s="139"/>
      <c r="K27" s="164"/>
      <c r="L27" s="213"/>
      <c r="M27" s="180"/>
      <c r="N27" s="174"/>
      <c r="O27" s="10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105"/>
      <c r="AB27" s="64"/>
      <c r="AC27" s="64"/>
      <c r="AD27" s="64"/>
      <c r="AM27" s="82"/>
      <c r="AN27" s="53"/>
      <c r="AO27" s="83"/>
      <c r="AP27" s="53"/>
      <c r="AQ27" s="53"/>
      <c r="AR27" s="53"/>
      <c r="AS27" s="84"/>
      <c r="AT27" s="53"/>
    </row>
    <row r="28" spans="1:46" x14ac:dyDescent="0.3">
      <c r="A28" s="42"/>
      <c r="B28" s="210"/>
      <c r="C28" s="137">
        <v>44892</v>
      </c>
      <c r="D28" s="200">
        <v>25</v>
      </c>
      <c r="E28" s="166" t="s">
        <v>25</v>
      </c>
      <c r="F28" s="166" t="s">
        <v>167</v>
      </c>
      <c r="G28" s="141" t="s">
        <v>28</v>
      </c>
      <c r="H28" s="138"/>
      <c r="I28" s="50" t="s">
        <v>3</v>
      </c>
      <c r="J28" s="139"/>
      <c r="K28" s="164"/>
      <c r="L28" s="214" t="s">
        <v>30</v>
      </c>
      <c r="M28" s="178"/>
      <c r="N28" s="172"/>
      <c r="O28" s="151"/>
      <c r="P28" s="56" t="s">
        <v>5</v>
      </c>
      <c r="Q28" s="55" t="s">
        <v>6</v>
      </c>
      <c r="R28" s="54" t="s">
        <v>7</v>
      </c>
      <c r="S28" s="56"/>
      <c r="T28" s="55" t="s">
        <v>3</v>
      </c>
      <c r="U28" s="57" t="s">
        <v>8</v>
      </c>
      <c r="V28" s="58" t="s">
        <v>9</v>
      </c>
      <c r="W28" s="59" t="s">
        <v>4</v>
      </c>
      <c r="X28" s="60" t="s">
        <v>10</v>
      </c>
      <c r="Y28" s="61" t="s">
        <v>4</v>
      </c>
      <c r="Z28" s="62"/>
      <c r="AA28" s="63" t="str">
        <f>IF(AND(COUNT(H28:J33)=12,OR(Y29=Y30,Y29=Y31,Y29=Y32,Y30=Y31,Y30=Y32,Y31=Y32)),"loten:","")</f>
        <v/>
      </c>
      <c r="AB28" s="64"/>
      <c r="AC28" s="64"/>
      <c r="AD28" s="64"/>
      <c r="AE28" s="111"/>
      <c r="AF28" s="221"/>
      <c r="AG28" s="221"/>
      <c r="AH28" s="221"/>
      <c r="AI28" s="221"/>
      <c r="AJ28" s="221"/>
      <c r="AK28" s="222"/>
      <c r="AM28" s="82"/>
      <c r="AN28" s="53"/>
      <c r="AO28" s="110"/>
      <c r="AP28" s="53"/>
      <c r="AQ28" s="53"/>
      <c r="AR28" s="53"/>
      <c r="AS28" s="84"/>
      <c r="AT28" s="53"/>
    </row>
    <row r="29" spans="1:46" x14ac:dyDescent="0.3">
      <c r="A29" s="42"/>
      <c r="B29" s="210"/>
      <c r="C29" s="137">
        <v>44892</v>
      </c>
      <c r="D29" s="200">
        <v>26</v>
      </c>
      <c r="E29" s="166" t="s">
        <v>17</v>
      </c>
      <c r="F29" s="166" t="s">
        <v>167</v>
      </c>
      <c r="G29" s="141" t="s">
        <v>37</v>
      </c>
      <c r="H29" s="138"/>
      <c r="I29" s="50" t="s">
        <v>3</v>
      </c>
      <c r="J29" s="139"/>
      <c r="K29" s="164"/>
      <c r="L29" s="212"/>
      <c r="M29" s="159">
        <v>17</v>
      </c>
      <c r="N29" s="177" t="s">
        <v>17</v>
      </c>
      <c r="O29" s="151"/>
      <c r="P29" s="57">
        <f>IF(H28="",0,IF(H28&gt;J28,1,0))+IF(J30="",0,IF(H30&gt;J30,1,0))+IF(J32="",0,IF(J32&gt;H32,1,0))</f>
        <v>0</v>
      </c>
      <c r="Q29" s="74">
        <f>IF(J28="",0,IF(H28=J28,1,0))+IF(J30="",0,IF(H30=J30,1,0))+IF(J32="",0,IF(H32=J32,1,0))</f>
        <v>0</v>
      </c>
      <c r="R29" s="73">
        <f>SUMIF(E28:E79,Z29,H28:H79)+SUMIF(G28:G79,Z29,J28:J79)</f>
        <v>0</v>
      </c>
      <c r="S29" s="57" t="s">
        <v>3</v>
      </c>
      <c r="T29" s="74">
        <f>SUMIF(E28:E79,Z29,J28:J79)+SUMIF(G28:G79,Z29,H28:H79)</f>
        <v>0</v>
      </c>
      <c r="U29" s="73">
        <f>P29*3+Q29</f>
        <v>0</v>
      </c>
      <c r="V29" s="75">
        <f>R29-T29</f>
        <v>0</v>
      </c>
      <c r="W29" s="76">
        <f>U29+V29/100+R29/10000</f>
        <v>0</v>
      </c>
      <c r="X29" s="77">
        <f>IF(W29=W30,(U29-U30)/100+(V29-V30)/10000+(R29-R30)/1000000,0)+IF(W29=W31,(U29-U31)/100+(V29-V31)/10000+(R29-R31)/1000000,0)+IF(W29=W32,(U29-U32)/100*(V29-V32)/10000+(R29-R32)/1000000,0)</f>
        <v>0</v>
      </c>
      <c r="Y29" s="78">
        <f t="shared" ref="Y29:Y32" si="4">W29+X29/100000000</f>
        <v>0</v>
      </c>
      <c r="Z29" s="79" t="s">
        <v>151</v>
      </c>
      <c r="AA29" s="80" t="s">
        <v>17</v>
      </c>
      <c r="AB29" s="62"/>
      <c r="AC29" s="81">
        <f>Y29+AB29/100000000</f>
        <v>0</v>
      </c>
      <c r="AD29" s="64"/>
      <c r="AE29" s="218" t="s">
        <v>12</v>
      </c>
      <c r="AF29" s="219"/>
      <c r="AG29" s="219"/>
      <c r="AH29" s="219"/>
      <c r="AI29" s="219"/>
      <c r="AJ29" s="219"/>
      <c r="AK29" s="220"/>
      <c r="AM29" s="82"/>
      <c r="AN29" s="53"/>
      <c r="AO29" s="83"/>
      <c r="AP29" s="53"/>
      <c r="AQ29" s="53"/>
      <c r="AR29" s="53"/>
      <c r="AS29" s="84"/>
      <c r="AT29" s="53"/>
    </row>
    <row r="30" spans="1:46" x14ac:dyDescent="0.3">
      <c r="A30" s="42"/>
      <c r="B30" s="210"/>
      <c r="C30" s="137">
        <v>44892</v>
      </c>
      <c r="D30" s="200">
        <v>27</v>
      </c>
      <c r="E30" s="166" t="s">
        <v>40</v>
      </c>
      <c r="F30" s="166" t="s">
        <v>167</v>
      </c>
      <c r="G30" s="141" t="s">
        <v>69</v>
      </c>
      <c r="H30" s="138"/>
      <c r="I30" s="50" t="s">
        <v>3</v>
      </c>
      <c r="J30" s="139"/>
      <c r="K30" s="164"/>
      <c r="L30" s="212"/>
      <c r="M30" s="159">
        <v>18</v>
      </c>
      <c r="N30" s="177" t="s">
        <v>133</v>
      </c>
      <c r="O30" s="151"/>
      <c r="P30" s="87">
        <f>IF(J28="",0,IF(J28&gt;H28,1,0))+IF(J31="",0,IF(J31&gt;H31,1,0))+IF(J33="",0,IF(H33&gt;J33,1,0))</f>
        <v>0</v>
      </c>
      <c r="Q30" s="86">
        <f>IF(J28="",0,IF(H28=J28,1,0))+IF(J31="",0,IF(H31=J31,1,0))+IF(J33="",0,IF(H33=J33,1,0))</f>
        <v>0</v>
      </c>
      <c r="R30" s="85">
        <f>SUMIF(E28:E79,Z30,H28:H79)+SUMIF(G28:G79,Z30,J28:J79)</f>
        <v>0</v>
      </c>
      <c r="S30" s="87" t="s">
        <v>3</v>
      </c>
      <c r="T30" s="86">
        <f>SUMIF(E28:E79,Z30,J28:J79)+SUMIF(G28:G79,Z30,H28:H79)</f>
        <v>0</v>
      </c>
      <c r="U30" s="85">
        <f>P30*3+Q30</f>
        <v>0</v>
      </c>
      <c r="V30" s="88">
        <f>R30-T30</f>
        <v>0</v>
      </c>
      <c r="W30" s="89">
        <f>U30+V30/100+R30/10000</f>
        <v>0</v>
      </c>
      <c r="X30" s="90">
        <f>IF(W30=W29,(U30-U29)/100+(V30-V29)/10000+(R30-R29)/1000000,0)+IF(W30=W31,(U30-U31)/100+(V30-V31)/10000+(R30-R31)/1000000,0)+IF(W30=W32,(U30-U32)/100+(V30-V32)/10000+(R30-R32)/1000000,0)</f>
        <v>0</v>
      </c>
      <c r="Y30" s="91">
        <f t="shared" si="4"/>
        <v>0</v>
      </c>
      <c r="Z30" s="92" t="s">
        <v>152</v>
      </c>
      <c r="AA30" s="80" t="s">
        <v>28</v>
      </c>
      <c r="AB30" s="62"/>
      <c r="AC30" s="93">
        <f>Y30+AB30/100000000</f>
        <v>0</v>
      </c>
      <c r="AD30" s="64"/>
      <c r="AE30" s="112">
        <v>1</v>
      </c>
      <c r="AF30" s="234" t="s">
        <v>13</v>
      </c>
      <c r="AG30" s="234"/>
      <c r="AH30" s="234"/>
      <c r="AI30" s="234"/>
      <c r="AJ30" s="234"/>
      <c r="AK30" s="235"/>
      <c r="AM30" s="82"/>
      <c r="AN30" s="53"/>
      <c r="AO30" s="83"/>
      <c r="AP30" s="53"/>
      <c r="AQ30" s="53"/>
      <c r="AR30" s="53"/>
      <c r="AS30" s="84"/>
      <c r="AT30" s="53"/>
    </row>
    <row r="31" spans="1:46" x14ac:dyDescent="0.3">
      <c r="A31" s="42"/>
      <c r="B31" s="210"/>
      <c r="C31" s="137">
        <v>44892</v>
      </c>
      <c r="D31" s="200">
        <v>28</v>
      </c>
      <c r="E31" s="166" t="s">
        <v>2</v>
      </c>
      <c r="F31" s="166" t="s">
        <v>167</v>
      </c>
      <c r="G31" s="141" t="s">
        <v>117</v>
      </c>
      <c r="H31" s="138"/>
      <c r="I31" s="50" t="s">
        <v>3</v>
      </c>
      <c r="J31" s="139"/>
      <c r="K31" s="164"/>
      <c r="L31" s="212"/>
      <c r="M31" s="159">
        <v>19</v>
      </c>
      <c r="N31" s="177" t="s">
        <v>37</v>
      </c>
      <c r="O31" s="152"/>
      <c r="P31" s="87">
        <f>IF(J29="",0,IF(H29&gt;J29,1,0))+IF(J30="",0,IF(J30&gt;H30,1,0))+IF(J33="",0,IF(J33&gt;H33,1,0))</f>
        <v>0</v>
      </c>
      <c r="Q31" s="86">
        <f>IF(J29="",0,IF(H29=J29,1,0))+IF(J30="",0,IF(H30=J30,1,0))+IF(J33="",0,IF(H33=J33,1,0))</f>
        <v>0</v>
      </c>
      <c r="R31" s="85">
        <f>SUMIF(E28:E79,Z31,H28:H79)+SUMIF(G28:G79,Z31,J28:J79)</f>
        <v>0</v>
      </c>
      <c r="S31" s="87" t="s">
        <v>3</v>
      </c>
      <c r="T31" s="86">
        <f>SUMIF(E28:E79,Z31,J28:J79)+SUMIF(G28:G79,Z31,H28:H79)</f>
        <v>0</v>
      </c>
      <c r="U31" s="85">
        <f>P31*3+Q31</f>
        <v>0</v>
      </c>
      <c r="V31" s="88">
        <f>R31-T31</f>
        <v>0</v>
      </c>
      <c r="W31" s="89">
        <f>U31+V31/100+R31/10000</f>
        <v>0</v>
      </c>
      <c r="X31" s="90">
        <f>IF(W31=W29,(U31-U29)/100+(V31-V29)/10000+(R31-R29)/1000000,0)+IF(W31=W30,(U31-U30)/100+(V31-V30)/10000+(R31-R30)/1000000,0)+IF(W31=W32,(U31-U32)/100+(V31-V32)/10000+(R31-R32)/1000000,0)</f>
        <v>0</v>
      </c>
      <c r="Y31" s="91">
        <f t="shared" si="4"/>
        <v>0</v>
      </c>
      <c r="Z31" s="92" t="s">
        <v>153</v>
      </c>
      <c r="AA31" s="80" t="s">
        <v>37</v>
      </c>
      <c r="AB31" s="62"/>
      <c r="AC31" s="93">
        <f>Y31+AB31/100000000</f>
        <v>0</v>
      </c>
      <c r="AD31" s="64"/>
      <c r="AE31" s="112">
        <v>2</v>
      </c>
      <c r="AF31" s="234" t="s">
        <v>14</v>
      </c>
      <c r="AG31" s="234"/>
      <c r="AH31" s="234"/>
      <c r="AI31" s="234"/>
      <c r="AJ31" s="234"/>
      <c r="AK31" s="235"/>
      <c r="AM31" s="82"/>
      <c r="AN31" s="53"/>
      <c r="AO31" s="83"/>
      <c r="AP31" s="53"/>
      <c r="AQ31" s="53"/>
      <c r="AR31" s="53"/>
      <c r="AS31" s="84"/>
      <c r="AT31" s="53"/>
    </row>
    <row r="32" spans="1:46" x14ac:dyDescent="0.3">
      <c r="A32" s="42"/>
      <c r="B32" s="210"/>
      <c r="C32" s="137">
        <v>44893</v>
      </c>
      <c r="D32" s="200">
        <v>29</v>
      </c>
      <c r="E32" s="166" t="s">
        <v>118</v>
      </c>
      <c r="F32" s="166" t="s">
        <v>167</v>
      </c>
      <c r="G32" s="141" t="s">
        <v>71</v>
      </c>
      <c r="H32" s="138"/>
      <c r="I32" s="50" t="s">
        <v>3</v>
      </c>
      <c r="J32" s="139"/>
      <c r="K32" s="164"/>
      <c r="L32" s="212"/>
      <c r="M32" s="159">
        <v>20</v>
      </c>
      <c r="N32" s="177" t="s">
        <v>25</v>
      </c>
      <c r="O32" s="152"/>
      <c r="P32" s="96">
        <f>IF(J29="",0,IF(J29&gt;H29,1,0))+IF(J31="",0,IF(H31&gt;J31,1,0))+IF(J32="",0,IF(H32&gt;J32,1,0))</f>
        <v>0</v>
      </c>
      <c r="Q32" s="95">
        <f>IF(J29="",0,IF(H29=J29,1,0))+IF(J31="",0,IF(H31=J31,1,0))+IF(J32="",0,IF(H32=J32,1,0))</f>
        <v>0</v>
      </c>
      <c r="R32" s="94">
        <f>SUMIF(E28:E79,Z32,H28:H79)+SUMIF(G28:G79,Z32,J28:J79)</f>
        <v>0</v>
      </c>
      <c r="S32" s="96" t="s">
        <v>3</v>
      </c>
      <c r="T32" s="95">
        <f>SUMIF(E28:E79,Z32,J28:J79)+SUMIF(G28:G79,Z32,H28:H79)</f>
        <v>0</v>
      </c>
      <c r="U32" s="94">
        <f>P32*3+Q32</f>
        <v>0</v>
      </c>
      <c r="V32" s="97">
        <f>R32-T32</f>
        <v>0</v>
      </c>
      <c r="W32" s="98">
        <f>U32+V32/100+R32/10000</f>
        <v>0</v>
      </c>
      <c r="X32" s="99">
        <f>IF(W32=W29,(U32-U29)/100+(V32-V29)/10000+(R32-R29)/1000000,0)+IF(W32=W30,(U32-U30)/100+(V32-V30)/10000+(R32-R30)/1000000,0)+IF(W32=W31,(U32-U31)/100+(V32-V31)/10000+(R32-R31)/1000000,0)</f>
        <v>0</v>
      </c>
      <c r="Y32" s="100">
        <f t="shared" si="4"/>
        <v>0</v>
      </c>
      <c r="Z32" s="101" t="s">
        <v>154</v>
      </c>
      <c r="AA32" s="80" t="s">
        <v>25</v>
      </c>
      <c r="AB32" s="62"/>
      <c r="AC32" s="102">
        <f>Y32+AB32/100000000</f>
        <v>0</v>
      </c>
      <c r="AD32" s="64"/>
      <c r="AE32" s="112">
        <v>3</v>
      </c>
      <c r="AF32" s="232" t="s">
        <v>80</v>
      </c>
      <c r="AG32" s="232"/>
      <c r="AH32" s="232"/>
      <c r="AI32" s="232"/>
      <c r="AJ32" s="232"/>
      <c r="AK32" s="233"/>
      <c r="AM32" s="82"/>
      <c r="AN32" s="53"/>
      <c r="AO32" s="83"/>
      <c r="AP32" s="53"/>
      <c r="AQ32" s="53"/>
      <c r="AR32" s="53"/>
      <c r="AS32" s="84"/>
      <c r="AT32" s="53"/>
    </row>
    <row r="33" spans="1:46" x14ac:dyDescent="0.3">
      <c r="A33" s="42"/>
      <c r="B33" s="210"/>
      <c r="C33" s="137">
        <v>44893</v>
      </c>
      <c r="D33" s="200">
        <v>30</v>
      </c>
      <c r="E33" s="166" t="s">
        <v>1</v>
      </c>
      <c r="F33" s="166" t="s">
        <v>167</v>
      </c>
      <c r="G33" s="141" t="s">
        <v>31</v>
      </c>
      <c r="H33" s="138"/>
      <c r="I33" s="50" t="s">
        <v>3</v>
      </c>
      <c r="J33" s="139"/>
      <c r="K33" s="164"/>
      <c r="L33" s="213"/>
      <c r="M33" s="179"/>
      <c r="N33" s="176"/>
      <c r="O33" s="104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105"/>
      <c r="AB33" s="64"/>
      <c r="AC33" s="64"/>
      <c r="AD33" s="64"/>
      <c r="AE33" s="218" t="s">
        <v>15</v>
      </c>
      <c r="AF33" s="219"/>
      <c r="AG33" s="219"/>
      <c r="AH33" s="219"/>
      <c r="AI33" s="219"/>
      <c r="AJ33" s="219"/>
      <c r="AK33" s="220"/>
      <c r="AM33" s="82"/>
      <c r="AN33" s="53"/>
      <c r="AO33" s="83"/>
      <c r="AP33" s="53"/>
      <c r="AQ33" s="53"/>
      <c r="AR33" s="53"/>
      <c r="AS33" s="84"/>
      <c r="AT33" s="53"/>
    </row>
    <row r="34" spans="1:46" x14ac:dyDescent="0.3">
      <c r="A34" s="42"/>
      <c r="B34" s="210"/>
      <c r="C34" s="137">
        <v>44893</v>
      </c>
      <c r="D34" s="200">
        <v>31</v>
      </c>
      <c r="E34" s="166" t="s">
        <v>41</v>
      </c>
      <c r="F34" s="166" t="s">
        <v>167</v>
      </c>
      <c r="G34" s="141" t="s">
        <v>119</v>
      </c>
      <c r="H34" s="138"/>
      <c r="I34" s="50" t="s">
        <v>3</v>
      </c>
      <c r="J34" s="139"/>
      <c r="K34" s="164"/>
      <c r="L34" s="212" t="s">
        <v>33</v>
      </c>
      <c r="M34" s="180"/>
      <c r="N34" s="173"/>
      <c r="O34" s="151"/>
      <c r="P34" s="56" t="s">
        <v>5</v>
      </c>
      <c r="Q34" s="55" t="s">
        <v>6</v>
      </c>
      <c r="R34" s="54" t="s">
        <v>7</v>
      </c>
      <c r="S34" s="56"/>
      <c r="T34" s="55" t="s">
        <v>3</v>
      </c>
      <c r="U34" s="57" t="s">
        <v>8</v>
      </c>
      <c r="V34" s="58" t="s">
        <v>9</v>
      </c>
      <c r="W34" s="59" t="s">
        <v>4</v>
      </c>
      <c r="X34" s="60" t="s">
        <v>10</v>
      </c>
      <c r="Y34" s="61" t="s">
        <v>4</v>
      </c>
      <c r="Z34" s="62"/>
      <c r="AA34" s="63" t="str">
        <f>IF(AND(COUNT(H34:J39)=12,OR(Y35=Y36,Y35=Y37,Y35=Y38,Y36=Y37,Y36=Y38,Y37=Y38)),"loten:","")</f>
        <v/>
      </c>
      <c r="AB34" s="64"/>
      <c r="AC34" s="64"/>
      <c r="AD34" s="64"/>
      <c r="AE34" s="112">
        <v>4</v>
      </c>
      <c r="AF34" s="232" t="s">
        <v>18</v>
      </c>
      <c r="AG34" s="232"/>
      <c r="AH34" s="232"/>
      <c r="AI34" s="232"/>
      <c r="AJ34" s="232"/>
      <c r="AK34" s="233"/>
      <c r="AM34" s="82"/>
      <c r="AN34" s="53"/>
      <c r="AO34" s="83"/>
      <c r="AP34" s="53"/>
      <c r="AQ34" s="53"/>
      <c r="AR34" s="53"/>
      <c r="AS34" s="84"/>
      <c r="AT34" s="53"/>
    </row>
    <row r="35" spans="1:46" x14ac:dyDescent="0.3">
      <c r="A35" s="42"/>
      <c r="B35" s="210"/>
      <c r="C35" s="137">
        <v>44893</v>
      </c>
      <c r="D35" s="200">
        <v>32</v>
      </c>
      <c r="E35" s="166" t="s">
        <v>38</v>
      </c>
      <c r="F35" s="166" t="s">
        <v>167</v>
      </c>
      <c r="G35" s="141" t="s">
        <v>27</v>
      </c>
      <c r="H35" s="138"/>
      <c r="I35" s="50" t="s">
        <v>3</v>
      </c>
      <c r="J35" s="139"/>
      <c r="K35" s="164"/>
      <c r="L35" s="212"/>
      <c r="M35" s="159">
        <v>21</v>
      </c>
      <c r="N35" s="177" t="s">
        <v>40</v>
      </c>
      <c r="O35" s="151"/>
      <c r="P35" s="57">
        <f>IF(H34="",0,IF(H34&gt;J34,1,0))+IF(J36="",0,IF(H36&gt;J36,1,0))+IF(J38="",0,IF(J38&gt;H38,1,0))</f>
        <v>0</v>
      </c>
      <c r="Q35" s="74">
        <f>IF(J34="",0,IF(H34=J34,1,0))+IF(J36="",0,IF(H36=J36,1,0))+IF(J38="",0,IF(H38=J38,1,0))</f>
        <v>0</v>
      </c>
      <c r="R35" s="73">
        <f>SUMIF(E34:E85,Z35,H34:H85)+SUMIF(G34:G85,Z35,J34:J85)</f>
        <v>0</v>
      </c>
      <c r="S35" s="57" t="s">
        <v>3</v>
      </c>
      <c r="T35" s="74">
        <f>SUMIF(E34:E85,Z35,J34:J85)+SUMIF(G34:G85,Z35,H34:H85)</f>
        <v>0</v>
      </c>
      <c r="U35" s="73">
        <f>P35*3+Q35</f>
        <v>0</v>
      </c>
      <c r="V35" s="75">
        <f>R35-T35</f>
        <v>0</v>
      </c>
      <c r="W35" s="76">
        <f>U35+V35/100+R35/10000</f>
        <v>0</v>
      </c>
      <c r="X35" s="77">
        <f>IF(W35=W36,(U35-U36)/100+(V35-V36)/10000+(R35-R36)/1000000,0)+IF(W35=W37,(U35-U37)/100+(V35-V37)/10000+(R35-R37)/1000000,0)+IF(W35=W38,(U35-U38)/100*(V35-V38)/10000+(R35-R38)/1000000,0)</f>
        <v>0</v>
      </c>
      <c r="Y35" s="78">
        <f t="shared" ref="Y35:Y38" si="5">W35+X35/100000000</f>
        <v>0</v>
      </c>
      <c r="Z35" s="79" t="s">
        <v>155</v>
      </c>
      <c r="AA35" s="80" t="s">
        <v>40</v>
      </c>
      <c r="AB35" s="62"/>
      <c r="AC35" s="81">
        <f>Y35+AB35/100000000</f>
        <v>0</v>
      </c>
      <c r="AD35" s="64"/>
      <c r="AE35" s="112">
        <v>5</v>
      </c>
      <c r="AF35" s="232" t="s">
        <v>20</v>
      </c>
      <c r="AG35" s="232"/>
      <c r="AH35" s="232"/>
      <c r="AI35" s="232"/>
      <c r="AJ35" s="232"/>
      <c r="AK35" s="233"/>
      <c r="AM35" s="82"/>
      <c r="AN35" s="53"/>
      <c r="AO35" s="83"/>
      <c r="AP35" s="53"/>
      <c r="AQ35" s="53"/>
      <c r="AR35" s="53"/>
      <c r="AS35" s="84"/>
      <c r="AT35" s="53"/>
    </row>
    <row r="36" spans="1:46" x14ac:dyDescent="0.3">
      <c r="A36" s="42"/>
      <c r="B36" s="210"/>
      <c r="C36" s="137">
        <v>44894</v>
      </c>
      <c r="D36" s="200">
        <v>33</v>
      </c>
      <c r="E36" s="166" t="s">
        <v>112</v>
      </c>
      <c r="F36" s="166" t="s">
        <v>167</v>
      </c>
      <c r="G36" s="141" t="s">
        <v>74</v>
      </c>
      <c r="H36" s="138"/>
      <c r="I36" s="50" t="s">
        <v>3</v>
      </c>
      <c r="J36" s="139"/>
      <c r="K36" s="164"/>
      <c r="L36" s="212"/>
      <c r="M36" s="159">
        <v>22</v>
      </c>
      <c r="N36" s="177" t="s">
        <v>117</v>
      </c>
      <c r="O36" s="151"/>
      <c r="P36" s="87">
        <f>IF(J34="",0,IF(J34&gt;H34,1,0))+IF(J37="",0,IF(J37&gt;H37,1,0))+IF(J39="",0,IF(H39&gt;J39,1,0))</f>
        <v>0</v>
      </c>
      <c r="Q36" s="86">
        <f>IF(J34="",0,IF(H34=J34,1,0))+IF(J37="",0,IF(H37=J37,1,0))+IF(J39="",0,IF(H39=J39,1,0))</f>
        <v>0</v>
      </c>
      <c r="R36" s="85">
        <f>SUMIF(E34:E85,Z36,H34:H85)+SUMIF(G34:G85,Z36,J34:J85)</f>
        <v>0</v>
      </c>
      <c r="S36" s="87" t="s">
        <v>3</v>
      </c>
      <c r="T36" s="86">
        <f>SUMIF(E34:E85,Z36,J34:J85)+SUMIF(G34:G85,Z36,H34:H85)</f>
        <v>0</v>
      </c>
      <c r="U36" s="85">
        <f>P36*3+Q36</f>
        <v>0</v>
      </c>
      <c r="V36" s="88">
        <f>R36-T36</f>
        <v>0</v>
      </c>
      <c r="W36" s="89">
        <f>U36+V36/100+R36/10000</f>
        <v>0</v>
      </c>
      <c r="X36" s="90">
        <f>IF(W36=W35,(U36-U35)/100+(V36-V35)/10000+(R36-R35)/1000000,0)+IF(W36=W37,(U36-U37)/100+(V36-V37)/10000+(R36-R37)/1000000,0)+IF(W36=W38,(U36-U38)/100+(V36-V38)/10000+(R36-R38)/1000000,0)</f>
        <v>0</v>
      </c>
      <c r="Y36" s="91">
        <f t="shared" si="5"/>
        <v>0</v>
      </c>
      <c r="Z36" s="92" t="s">
        <v>156</v>
      </c>
      <c r="AA36" s="80" t="s">
        <v>117</v>
      </c>
      <c r="AB36" s="62"/>
      <c r="AC36" s="93">
        <f>Y36+AB36/100000000</f>
        <v>0</v>
      </c>
      <c r="AD36" s="64"/>
      <c r="AE36" s="112">
        <v>6</v>
      </c>
      <c r="AF36" s="232" t="s">
        <v>21</v>
      </c>
      <c r="AG36" s="232"/>
      <c r="AH36" s="232"/>
      <c r="AI36" s="232"/>
      <c r="AJ36" s="232"/>
      <c r="AK36" s="233"/>
      <c r="AM36" s="82"/>
      <c r="AN36" s="53"/>
      <c r="AO36" s="83"/>
      <c r="AP36" s="53"/>
      <c r="AQ36" s="53"/>
      <c r="AR36" s="53"/>
      <c r="AS36" s="84"/>
      <c r="AT36" s="53"/>
    </row>
    <row r="37" spans="1:46" x14ac:dyDescent="0.3">
      <c r="A37" s="42"/>
      <c r="B37" s="210"/>
      <c r="C37" s="137">
        <v>44894</v>
      </c>
      <c r="D37" s="200">
        <v>34</v>
      </c>
      <c r="E37" s="166" t="s">
        <v>113</v>
      </c>
      <c r="F37" s="166" t="s">
        <v>167</v>
      </c>
      <c r="G37" s="141" t="s">
        <v>111</v>
      </c>
      <c r="H37" s="138"/>
      <c r="I37" s="50" t="s">
        <v>3</v>
      </c>
      <c r="J37" s="139"/>
      <c r="K37" s="164"/>
      <c r="L37" s="212"/>
      <c r="M37" s="159">
        <v>23</v>
      </c>
      <c r="N37" s="177" t="s">
        <v>69</v>
      </c>
      <c r="O37" s="152"/>
      <c r="P37" s="87">
        <f>IF(J35="",0,IF(H35&gt;J35,1,0))+IF(J36="",0,IF(J36&gt;H36,1,0))+IF(J39="",0,IF(J39&gt;H39,1,0))</f>
        <v>0</v>
      </c>
      <c r="Q37" s="86">
        <f>IF(J35="",0,IF(H35=J35,1,0))+IF(J36="",0,IF(H36=J36,1,0))+IF(J39="",0,IF(H39=J39,1,0))</f>
        <v>0</v>
      </c>
      <c r="R37" s="85">
        <f>SUMIF(E34:E85,Z37,H34:H85)+SUMIF(G34:G85,Z37,J34:J85)</f>
        <v>0</v>
      </c>
      <c r="S37" s="87" t="s">
        <v>3</v>
      </c>
      <c r="T37" s="86">
        <f>SUMIF(E34:E85,Z37,J34:J85)+SUMIF(G34:G85,Z37,H34:H85)</f>
        <v>0</v>
      </c>
      <c r="U37" s="85">
        <f>P37*3+Q37</f>
        <v>0</v>
      </c>
      <c r="V37" s="88">
        <f>R37-T37</f>
        <v>0</v>
      </c>
      <c r="W37" s="89">
        <f>U37+V37/100+R37/10000</f>
        <v>0</v>
      </c>
      <c r="X37" s="90">
        <f>IF(W37=W35,(U37-U35)/100+(V37-V35)/10000+(R37-R35)/1000000,0)+IF(W37=W36,(U37-U36)/100+(V37-V36)/10000+(R37-R36)/1000000,0)+IF(W37=W38,(U37-U38)/100+(V37-V38)/10000+(R37-R38)/1000000,0)</f>
        <v>0</v>
      </c>
      <c r="Y37" s="91">
        <f t="shared" si="5"/>
        <v>0</v>
      </c>
      <c r="Z37" s="92" t="s">
        <v>157</v>
      </c>
      <c r="AA37" s="80" t="s">
        <v>69</v>
      </c>
      <c r="AB37" s="62"/>
      <c r="AC37" s="93">
        <f>Y37+AB37/100000000</f>
        <v>0</v>
      </c>
      <c r="AD37" s="64"/>
      <c r="AE37" s="215" t="s">
        <v>22</v>
      </c>
      <c r="AF37" s="216"/>
      <c r="AG37" s="216"/>
      <c r="AH37" s="216"/>
      <c r="AI37" s="216"/>
      <c r="AJ37" s="216"/>
      <c r="AK37" s="217"/>
      <c r="AM37" s="82"/>
      <c r="AN37" s="53"/>
      <c r="AO37" s="83"/>
      <c r="AP37" s="53"/>
      <c r="AQ37" s="53"/>
      <c r="AR37" s="53"/>
      <c r="AS37" s="84"/>
      <c r="AT37" s="53"/>
    </row>
    <row r="38" spans="1:46" x14ac:dyDescent="0.3">
      <c r="A38" s="42"/>
      <c r="B38" s="210"/>
      <c r="C38" s="137">
        <v>44894</v>
      </c>
      <c r="D38" s="200">
        <v>35</v>
      </c>
      <c r="E38" s="166" t="s">
        <v>115</v>
      </c>
      <c r="F38" s="166" t="s">
        <v>167</v>
      </c>
      <c r="G38" s="141" t="s">
        <v>29</v>
      </c>
      <c r="H38" s="138"/>
      <c r="I38" s="50" t="s">
        <v>3</v>
      </c>
      <c r="J38" s="139"/>
      <c r="K38" s="164"/>
      <c r="L38" s="212"/>
      <c r="M38" s="159">
        <v>24</v>
      </c>
      <c r="N38" s="177" t="s">
        <v>2</v>
      </c>
      <c r="O38" s="152"/>
      <c r="P38" s="96">
        <f>IF(J35="",0,IF(J35&gt;H35,1,0))+IF(J37="",0,IF(H37&gt;J37,1,0))+IF(J38="",0,IF(H38&gt;J38,1,0))</f>
        <v>0</v>
      </c>
      <c r="Q38" s="95">
        <f>IF(J35="",0,IF(H35=J35,1,0))+IF(J37="",0,IF(H37=J37,1,0))+IF(J38="",0,IF(H38=J38,1,0))</f>
        <v>0</v>
      </c>
      <c r="R38" s="94">
        <f>SUMIF(E34:E85,Z38,H34:H85)+SUMIF(G34:G85,Z38,J34:J85)</f>
        <v>0</v>
      </c>
      <c r="S38" s="96" t="s">
        <v>3</v>
      </c>
      <c r="T38" s="95">
        <f>SUMIF(E34:E85,Z38,J34:J85)+SUMIF(G34:G85,Z38,H34:H85)</f>
        <v>0</v>
      </c>
      <c r="U38" s="94">
        <f>P38*3+Q38</f>
        <v>0</v>
      </c>
      <c r="V38" s="97">
        <f>R38-T38</f>
        <v>0</v>
      </c>
      <c r="W38" s="98">
        <f>U38+V38/100+R38/10000</f>
        <v>0</v>
      </c>
      <c r="X38" s="99">
        <f>IF(W38=W35,(U38-U35)/100+(V38-V35)/10000+(R38-R35)/1000000,0)+IF(W38=W36,(U38-U36)/100+(V38-V36)/10000+(R38-R36)/1000000,0)+IF(W38=W37,(U38-U37)/100+(V38-V37)/10000+(R38-R37)/1000000,0)</f>
        <v>0</v>
      </c>
      <c r="Y38" s="100">
        <f t="shared" si="5"/>
        <v>0</v>
      </c>
      <c r="Z38" s="101" t="s">
        <v>158</v>
      </c>
      <c r="AA38" s="80" t="s">
        <v>2</v>
      </c>
      <c r="AB38" s="62"/>
      <c r="AC38" s="102">
        <f>Y38+AB38/100000000</f>
        <v>0</v>
      </c>
      <c r="AD38" s="64"/>
      <c r="AE38" s="112">
        <v>7</v>
      </c>
      <c r="AF38" s="232" t="s">
        <v>23</v>
      </c>
      <c r="AG38" s="232"/>
      <c r="AH38" s="232"/>
      <c r="AI38" s="232"/>
      <c r="AJ38" s="232"/>
      <c r="AK38" s="233"/>
      <c r="AM38" s="82"/>
      <c r="AN38" s="53"/>
      <c r="AO38" s="83"/>
      <c r="AP38" s="53"/>
      <c r="AQ38" s="53"/>
      <c r="AR38" s="53"/>
      <c r="AS38" s="84"/>
      <c r="AT38" s="53"/>
    </row>
    <row r="39" spans="1:46" x14ac:dyDescent="0.3">
      <c r="A39" s="42"/>
      <c r="B39" s="210"/>
      <c r="C39" s="137">
        <v>44894</v>
      </c>
      <c r="D39" s="200">
        <v>36</v>
      </c>
      <c r="E39" s="166" t="s">
        <v>35</v>
      </c>
      <c r="F39" s="166" t="s">
        <v>167</v>
      </c>
      <c r="G39" s="141" t="s">
        <v>114</v>
      </c>
      <c r="H39" s="138"/>
      <c r="I39" s="50" t="s">
        <v>3</v>
      </c>
      <c r="J39" s="139"/>
      <c r="K39" s="164"/>
      <c r="L39" s="213"/>
      <c r="M39" s="180"/>
      <c r="N39" s="174"/>
      <c r="O39" s="10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05"/>
      <c r="AB39" s="64"/>
      <c r="AC39" s="64"/>
      <c r="AD39" s="64"/>
      <c r="AE39" s="112"/>
      <c r="AF39" s="232" t="s">
        <v>81</v>
      </c>
      <c r="AG39" s="232"/>
      <c r="AH39" s="232"/>
      <c r="AI39" s="232"/>
      <c r="AJ39" s="232"/>
      <c r="AK39" s="233"/>
      <c r="AM39" s="82"/>
      <c r="AN39" s="53"/>
      <c r="AO39" s="83"/>
      <c r="AP39" s="53"/>
      <c r="AQ39" s="53"/>
      <c r="AR39" s="53"/>
      <c r="AS39" s="84"/>
      <c r="AT39" s="53"/>
    </row>
    <row r="40" spans="1:46" x14ac:dyDescent="0.3">
      <c r="A40" s="42"/>
      <c r="B40" s="210"/>
      <c r="C40" s="137">
        <v>44895</v>
      </c>
      <c r="D40" s="200">
        <v>37</v>
      </c>
      <c r="E40" s="166" t="s">
        <v>73</v>
      </c>
      <c r="F40" s="166" t="s">
        <v>167</v>
      </c>
      <c r="G40" s="141" t="s">
        <v>34</v>
      </c>
      <c r="H40" s="138"/>
      <c r="I40" s="50" t="s">
        <v>3</v>
      </c>
      <c r="J40" s="139"/>
      <c r="K40" s="164"/>
      <c r="L40" s="214" t="s">
        <v>36</v>
      </c>
      <c r="M40" s="178"/>
      <c r="N40" s="172"/>
      <c r="O40" s="151"/>
      <c r="P40" s="56" t="s">
        <v>5</v>
      </c>
      <c r="Q40" s="55" t="s">
        <v>6</v>
      </c>
      <c r="R40" s="54" t="s">
        <v>7</v>
      </c>
      <c r="S40" s="56"/>
      <c r="T40" s="55" t="s">
        <v>3</v>
      </c>
      <c r="U40" s="57" t="s">
        <v>8</v>
      </c>
      <c r="V40" s="58" t="s">
        <v>9</v>
      </c>
      <c r="W40" s="59" t="s">
        <v>4</v>
      </c>
      <c r="X40" s="60" t="s">
        <v>10</v>
      </c>
      <c r="Y40" s="61" t="s">
        <v>4</v>
      </c>
      <c r="Z40" s="62"/>
      <c r="AA40" s="63" t="str">
        <f>IF(AND(COUNT(H40:J45)=12,OR(Y41=Y42,Y41=Y43,Y41=Y44,Y42=Y43,Y42=Y44,Y43=Y44)),"loten:","")</f>
        <v/>
      </c>
      <c r="AB40" s="64"/>
      <c r="AC40" s="64"/>
      <c r="AD40" s="64"/>
      <c r="AE40" s="112"/>
      <c r="AF40" s="232" t="s">
        <v>92</v>
      </c>
      <c r="AG40" s="232"/>
      <c r="AH40" s="232"/>
      <c r="AI40" s="232"/>
      <c r="AJ40" s="232"/>
      <c r="AK40" s="233"/>
      <c r="AM40" s="82"/>
      <c r="AN40" s="53"/>
      <c r="AO40" s="83"/>
      <c r="AP40" s="53"/>
      <c r="AQ40" s="53"/>
      <c r="AR40" s="53"/>
      <c r="AS40" s="84"/>
      <c r="AT40" s="53"/>
    </row>
    <row r="41" spans="1:46" x14ac:dyDescent="0.3">
      <c r="A41" s="42"/>
      <c r="B41" s="210"/>
      <c r="C41" s="137">
        <v>44895</v>
      </c>
      <c r="D41" s="200">
        <v>38</v>
      </c>
      <c r="E41" s="166" t="s">
        <v>116</v>
      </c>
      <c r="F41" s="166" t="s">
        <v>167</v>
      </c>
      <c r="G41" s="141" t="s">
        <v>11</v>
      </c>
      <c r="H41" s="138"/>
      <c r="I41" s="50" t="s">
        <v>3</v>
      </c>
      <c r="J41" s="139"/>
      <c r="K41" s="164"/>
      <c r="L41" s="212"/>
      <c r="M41" s="159">
        <v>25</v>
      </c>
      <c r="N41" s="177" t="s">
        <v>1</v>
      </c>
      <c r="O41" s="151"/>
      <c r="P41" s="57">
        <f>IF(H40="",0,IF(H40&gt;J40,1,0))+IF(J42="",0,IF(H42&gt;J42,1,0))+IF(J44="",0,IF(J44&gt;H44,1,0))</f>
        <v>0</v>
      </c>
      <c r="Q41" s="74">
        <f>IF(J40="",0,IF(H40=J40,1,0))+IF(J42="",0,IF(H42=J42,1,0))+IF(J44="",0,IF(H44=J44,1,0))</f>
        <v>0</v>
      </c>
      <c r="R41" s="73">
        <f>SUMIF(E40:E89,Z41,H40:H89)+SUMIF(G40:G89,Z41,J40:J89)</f>
        <v>0</v>
      </c>
      <c r="S41" s="57" t="s">
        <v>3</v>
      </c>
      <c r="T41" s="74">
        <f>SUMIF(E40:E89,Z41,J40:J89)+SUMIF(G40:G89,Z41,H40:H89)</f>
        <v>0</v>
      </c>
      <c r="U41" s="73">
        <f>P41*3+Q41</f>
        <v>0</v>
      </c>
      <c r="V41" s="75">
        <f>R41-T41</f>
        <v>0</v>
      </c>
      <c r="W41" s="76">
        <f>U41+V41/100+R41/10000</f>
        <v>0</v>
      </c>
      <c r="X41" s="77">
        <f>IF(W41=W42,(U41-U42)/100+(V41-V42)/10000+(R41-R42)/1000000,0)+IF(W41=W43,(U41-U43)/100+(V41-V43)/10000+(R41-R43)/1000000,0)+IF(W41=W44,(U41-U44)/100*(V41-V44)/10000+(R41-R44)/1000000,0)</f>
        <v>0</v>
      </c>
      <c r="Y41" s="78">
        <f t="shared" ref="Y41:Y44" si="6">W41+X41/100000000</f>
        <v>0</v>
      </c>
      <c r="Z41" s="79" t="s">
        <v>159</v>
      </c>
      <c r="AA41" s="80" t="s">
        <v>120</v>
      </c>
      <c r="AB41" s="62"/>
      <c r="AC41" s="81">
        <f>Y41+AB41/100000000</f>
        <v>0</v>
      </c>
      <c r="AD41" s="64"/>
      <c r="AE41" s="113"/>
      <c r="AF41" s="114"/>
      <c r="AG41" s="114"/>
      <c r="AH41" s="114"/>
      <c r="AI41" s="114"/>
      <c r="AJ41" s="114"/>
      <c r="AK41" s="115"/>
      <c r="AM41" s="82"/>
      <c r="AN41" s="53"/>
      <c r="AO41" s="83"/>
      <c r="AP41" s="53"/>
      <c r="AQ41" s="53"/>
      <c r="AR41" s="53"/>
      <c r="AS41" s="84"/>
      <c r="AT41" s="53"/>
    </row>
    <row r="42" spans="1:46" x14ac:dyDescent="0.3">
      <c r="A42" s="42"/>
      <c r="B42" s="210"/>
      <c r="C42" s="137">
        <v>44895</v>
      </c>
      <c r="D42" s="200">
        <v>39</v>
      </c>
      <c r="E42" s="166" t="s">
        <v>19</v>
      </c>
      <c r="F42" s="166" t="s">
        <v>167</v>
      </c>
      <c r="G42" s="141" t="s">
        <v>70</v>
      </c>
      <c r="H42" s="138"/>
      <c r="I42" s="50" t="s">
        <v>3</v>
      </c>
      <c r="J42" s="139"/>
      <c r="K42" s="164"/>
      <c r="L42" s="212"/>
      <c r="M42" s="159">
        <v>26</v>
      </c>
      <c r="N42" s="177" t="s">
        <v>71</v>
      </c>
      <c r="O42" s="151"/>
      <c r="P42" s="87">
        <f>IF(J40="",0,IF(J40&gt;H40,1,0))+IF(J43="",0,IF(J43&gt;H43,1,0))+IF(J45="",0,IF(H45&gt;J45,1,0))</f>
        <v>0</v>
      </c>
      <c r="Q42" s="86">
        <f>IF(J40="",0,IF(H40=J40,1,0))+IF(J43="",0,IF(H43=J43,1,0))+IF(J45="",0,IF(H45=J45,1,0))</f>
        <v>0</v>
      </c>
      <c r="R42" s="85">
        <f>SUMIF(E40:E89,Z42,H40:H89)+SUMIF(G40:G89,Z42,J40:J89)</f>
        <v>0</v>
      </c>
      <c r="S42" s="87" t="s">
        <v>3</v>
      </c>
      <c r="T42" s="86">
        <f>SUMIF(E40:E89,Z42,J40:J89)+SUMIF(G40:G89,Z42,H40:H89)</f>
        <v>0</v>
      </c>
      <c r="U42" s="85">
        <f>P42*3+Q42</f>
        <v>0</v>
      </c>
      <c r="V42" s="88">
        <f>R42-T42</f>
        <v>0</v>
      </c>
      <c r="W42" s="89">
        <f>U42+V42/100+R42/10000</f>
        <v>0</v>
      </c>
      <c r="X42" s="90">
        <f>IF(W42=W41,(U42-U41)/100+(V42-V41)/10000+(R42-R41)/1000000,0)+IF(W42=W43,(U42-U43)/100+(V42-V43)/10000+(R42-R43)/1000000,0)+IF(W42=W44,(U42-U44)/100+(V42-V44)/10000+(R42-R44)/1000000,0)</f>
        <v>0</v>
      </c>
      <c r="Y42" s="91">
        <f t="shared" si="6"/>
        <v>0</v>
      </c>
      <c r="Z42" s="92" t="s">
        <v>160</v>
      </c>
      <c r="AA42" s="80" t="s">
        <v>71</v>
      </c>
      <c r="AB42" s="62"/>
      <c r="AC42" s="93">
        <f>Y42+AB42/100000000</f>
        <v>0</v>
      </c>
      <c r="AD42" s="64"/>
      <c r="AE42" s="64"/>
      <c r="AF42" s="64"/>
      <c r="AG42" s="64"/>
      <c r="AH42" s="64"/>
      <c r="AI42" s="64"/>
      <c r="AJ42" s="64"/>
      <c r="AK42" s="64"/>
      <c r="AM42" s="82"/>
      <c r="AN42" s="53"/>
      <c r="AO42" s="110"/>
      <c r="AP42" s="53"/>
      <c r="AQ42" s="53"/>
      <c r="AR42" s="53"/>
      <c r="AS42" s="84"/>
      <c r="AT42" s="53"/>
    </row>
    <row r="43" spans="1:46" x14ac:dyDescent="0.3">
      <c r="A43" s="42"/>
      <c r="B43" s="210"/>
      <c r="C43" s="137">
        <v>44895</v>
      </c>
      <c r="D43" s="200">
        <v>40</v>
      </c>
      <c r="E43" s="166" t="s">
        <v>72</v>
      </c>
      <c r="F43" s="166" t="s">
        <v>167</v>
      </c>
      <c r="G43" s="141" t="s">
        <v>32</v>
      </c>
      <c r="H43" s="138"/>
      <c r="I43" s="50" t="s">
        <v>3</v>
      </c>
      <c r="J43" s="139"/>
      <c r="K43" s="164"/>
      <c r="L43" s="212"/>
      <c r="M43" s="159">
        <v>27</v>
      </c>
      <c r="N43" s="177" t="s">
        <v>31</v>
      </c>
      <c r="O43" s="152"/>
      <c r="P43" s="87">
        <f>IF(J41="",0,IF(H41&gt;J41,1,0))+IF(J42="",0,IF(J42&gt;H42,1,0))+IF(J45="",0,IF(J45&gt;H45,1,0))</f>
        <v>0</v>
      </c>
      <c r="Q43" s="86">
        <f>IF(J41="",0,IF(H41=J41,1,0))+IF(J42="",0,IF(H42=J42,1,0))+IF(J45="",0,IF(H45=J45,1,0))</f>
        <v>0</v>
      </c>
      <c r="R43" s="85">
        <f>SUMIF(E40:E89,Z43,H40:H89)+SUMIF(G40:G89,Z43,J40:J89)</f>
        <v>0</v>
      </c>
      <c r="S43" s="87" t="s">
        <v>3</v>
      </c>
      <c r="T43" s="86">
        <f>SUMIF(E40:E89,Z43,J40:J89)+SUMIF(G40:G89,Z43,H40:H89)</f>
        <v>0</v>
      </c>
      <c r="U43" s="85">
        <f>P43*3+Q43</f>
        <v>0</v>
      </c>
      <c r="V43" s="88">
        <f>R43-T43</f>
        <v>0</v>
      </c>
      <c r="W43" s="89">
        <f>U43+V43/100+R43/10000</f>
        <v>0</v>
      </c>
      <c r="X43" s="90">
        <f>IF(W43=W41,(U43-U41)/100+(V43-V41)/10000+(R43-R41)/1000000,0)+IF(W43=W42,(U43-U42)/100+(V43-V42)/10000+(R43-R42)/1000000,0)+IF(W43=W44,(U43-U44)/100+(V43-V44)/10000+(R43-R44)/1000000,0)</f>
        <v>0</v>
      </c>
      <c r="Y43" s="91">
        <f t="shared" si="6"/>
        <v>0</v>
      </c>
      <c r="Z43" s="92" t="s">
        <v>161</v>
      </c>
      <c r="AA43" s="80" t="s">
        <v>31</v>
      </c>
      <c r="AB43" s="62"/>
      <c r="AC43" s="93">
        <f>Y43+AB43/100000000</f>
        <v>0</v>
      </c>
      <c r="AD43" s="64"/>
      <c r="AE43" s="64"/>
      <c r="AF43" s="64"/>
      <c r="AG43" s="64"/>
      <c r="AH43" s="64"/>
      <c r="AI43" s="64"/>
      <c r="AJ43" s="64"/>
      <c r="AK43" s="64"/>
      <c r="AM43" s="82"/>
      <c r="AN43" s="53"/>
      <c r="AO43" s="83"/>
      <c r="AP43" s="53"/>
      <c r="AQ43" s="53"/>
      <c r="AR43" s="53"/>
      <c r="AS43" s="84"/>
      <c r="AT43" s="53"/>
    </row>
    <row r="44" spans="1:46" x14ac:dyDescent="0.3">
      <c r="A44" s="42"/>
      <c r="B44" s="210"/>
      <c r="C44" s="137">
        <v>44896</v>
      </c>
      <c r="D44" s="200">
        <v>41</v>
      </c>
      <c r="E44" s="166" t="s">
        <v>25</v>
      </c>
      <c r="F44" s="166" t="s">
        <v>167</v>
      </c>
      <c r="G44" s="141" t="s">
        <v>17</v>
      </c>
      <c r="H44" s="138"/>
      <c r="I44" s="50" t="s">
        <v>3</v>
      </c>
      <c r="J44" s="139"/>
      <c r="K44" s="164"/>
      <c r="L44" s="212"/>
      <c r="M44" s="159">
        <v>28</v>
      </c>
      <c r="N44" s="177" t="s">
        <v>118</v>
      </c>
      <c r="O44" s="152"/>
      <c r="P44" s="96">
        <f>IF(J41="",0,IF(J41&gt;H41,1,0))+IF(J43="",0,IF(H43&gt;J43,1,0))+IF(J44="",0,IF(H44&gt;J44,1,0))</f>
        <v>0</v>
      </c>
      <c r="Q44" s="95">
        <f>IF(J41="",0,IF(H41=J41,1,0))+IF(J43="",0,IF(H43=J43,1,0))+IF(J44="",0,IF(H44=J44,1,0))</f>
        <v>0</v>
      </c>
      <c r="R44" s="94">
        <f>SUMIF(E40:E89,Z44,H40:H89)+SUMIF(G40:G89,Z44,J40:J89)</f>
        <v>0</v>
      </c>
      <c r="S44" s="96" t="s">
        <v>3</v>
      </c>
      <c r="T44" s="95">
        <f>SUMIF(E40:E89,Z44,J40:J89)+SUMIF(G40:G89,Z44,H40:H89)</f>
        <v>0</v>
      </c>
      <c r="U44" s="94">
        <f>P44*3+Q44</f>
        <v>0</v>
      </c>
      <c r="V44" s="97">
        <f>R44-T44</f>
        <v>0</v>
      </c>
      <c r="W44" s="98">
        <f>U44+V44/100+R44/10000</f>
        <v>0</v>
      </c>
      <c r="X44" s="99">
        <f>IF(W44=W41,(U44-U41)/100+(V44-V41)/10000+(R44-R41)/1000000,0)+IF(W44=W42,(U44-U42)/100+(V44-V42)/10000+(R44-R42)/1000000,0)+IF(W44=W43,(U44-U43)/100+(V44-V43)/10000+(R44-R43)/1000000,0)</f>
        <v>0</v>
      </c>
      <c r="Y44" s="100">
        <f t="shared" si="6"/>
        <v>0</v>
      </c>
      <c r="Z44" s="101" t="s">
        <v>162</v>
      </c>
      <c r="AA44" s="80" t="s">
        <v>118</v>
      </c>
      <c r="AB44" s="62"/>
      <c r="AC44" s="102">
        <f>Y44+AB44/100000000</f>
        <v>0</v>
      </c>
      <c r="AD44" s="64"/>
      <c r="AE44" s="64"/>
      <c r="AF44" s="64"/>
      <c r="AG44" s="64"/>
      <c r="AH44" s="64"/>
      <c r="AI44" s="64"/>
      <c r="AJ44" s="64"/>
      <c r="AK44" s="64"/>
      <c r="AM44" s="82"/>
      <c r="AN44" s="53"/>
      <c r="AO44" s="83"/>
      <c r="AP44" s="53"/>
      <c r="AQ44" s="53"/>
      <c r="AR44" s="53"/>
      <c r="AS44" s="84"/>
      <c r="AT44" s="53"/>
    </row>
    <row r="45" spans="1:46" x14ac:dyDescent="0.3">
      <c r="A45" s="42"/>
      <c r="B45" s="210"/>
      <c r="C45" s="137">
        <v>44896</v>
      </c>
      <c r="D45" s="200">
        <v>42</v>
      </c>
      <c r="E45" s="166" t="s">
        <v>28</v>
      </c>
      <c r="F45" s="166" t="s">
        <v>167</v>
      </c>
      <c r="G45" s="141" t="s">
        <v>37</v>
      </c>
      <c r="H45" s="138"/>
      <c r="I45" s="50" t="s">
        <v>3</v>
      </c>
      <c r="J45" s="139"/>
      <c r="K45" s="164"/>
      <c r="L45" s="213"/>
      <c r="M45" s="179"/>
      <c r="N45" s="176"/>
      <c r="O45" s="104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105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M45" s="82"/>
      <c r="AN45" s="53"/>
      <c r="AO45" s="83"/>
      <c r="AP45" s="53"/>
      <c r="AQ45" s="53"/>
      <c r="AR45" s="53"/>
      <c r="AS45" s="84"/>
      <c r="AT45" s="53"/>
    </row>
    <row r="46" spans="1:46" x14ac:dyDescent="0.3">
      <c r="A46" s="42"/>
      <c r="B46" s="210"/>
      <c r="C46" s="137">
        <v>44896</v>
      </c>
      <c r="D46" s="200">
        <v>43</v>
      </c>
      <c r="E46" s="166" t="s">
        <v>2</v>
      </c>
      <c r="F46" s="166" t="s">
        <v>167</v>
      </c>
      <c r="G46" s="141" t="s">
        <v>40</v>
      </c>
      <c r="H46" s="138"/>
      <c r="I46" s="50" t="s">
        <v>3</v>
      </c>
      <c r="J46" s="139"/>
      <c r="K46" s="164"/>
      <c r="L46" s="214" t="s">
        <v>39</v>
      </c>
      <c r="M46" s="180"/>
      <c r="N46" s="173"/>
      <c r="O46" s="151"/>
      <c r="P46" s="56" t="s">
        <v>5</v>
      </c>
      <c r="Q46" s="55" t="s">
        <v>6</v>
      </c>
      <c r="R46" s="54" t="s">
        <v>7</v>
      </c>
      <c r="S46" s="56"/>
      <c r="T46" s="55" t="s">
        <v>3</v>
      </c>
      <c r="U46" s="57" t="s">
        <v>8</v>
      </c>
      <c r="V46" s="58" t="s">
        <v>9</v>
      </c>
      <c r="W46" s="59" t="s">
        <v>4</v>
      </c>
      <c r="X46" s="60" t="s">
        <v>10</v>
      </c>
      <c r="Y46" s="61" t="s">
        <v>4</v>
      </c>
      <c r="Z46" s="62"/>
      <c r="AA46" s="63" t="str">
        <f>IF(AND(COUNT(H46:J51)=12,OR(Y47=Y48,Y47=Y49,Y47=Y50,Y48=Y49,Y48=Y50,Y49=Y50)),"loten:","")</f>
        <v/>
      </c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M46" s="82"/>
      <c r="AN46" s="53"/>
      <c r="AO46" s="110"/>
      <c r="AP46" s="53"/>
      <c r="AQ46" s="53"/>
      <c r="AR46" s="53"/>
      <c r="AS46" s="84"/>
      <c r="AT46" s="53"/>
    </row>
    <row r="47" spans="1:46" x14ac:dyDescent="0.3">
      <c r="A47" s="42"/>
      <c r="B47" s="210"/>
      <c r="C47" s="137">
        <v>44896</v>
      </c>
      <c r="D47" s="200">
        <v>44</v>
      </c>
      <c r="E47" s="166" t="s">
        <v>117</v>
      </c>
      <c r="F47" s="166" t="s">
        <v>167</v>
      </c>
      <c r="G47" s="141" t="s">
        <v>69</v>
      </c>
      <c r="H47" s="138"/>
      <c r="I47" s="50" t="s">
        <v>3</v>
      </c>
      <c r="J47" s="139"/>
      <c r="K47" s="164"/>
      <c r="L47" s="212"/>
      <c r="M47" s="159">
        <v>29</v>
      </c>
      <c r="N47" s="177" t="s">
        <v>38</v>
      </c>
      <c r="O47" s="151"/>
      <c r="P47" s="57">
        <f>IF(H46="",0,IF(H46&gt;J46,1,0))+IF(J48="",0,IF(H48&gt;J48,1,0))+IF(J50="",0,IF(J50&gt;H50,1,0))</f>
        <v>0</v>
      </c>
      <c r="Q47" s="74">
        <f>IF(J46="",0,IF(H46=J46,1,0))+IF(J48="",0,IF(H48=J48,1,0))+IF(J50="",0,IF(H50=J50,1,0))</f>
        <v>0</v>
      </c>
      <c r="R47" s="73">
        <f>SUMIF(E46:E89,Z47,H46:H89)+SUMIF(G46:G89,Z47,J46:J89)</f>
        <v>0</v>
      </c>
      <c r="S47" s="57" t="s">
        <v>3</v>
      </c>
      <c r="T47" s="74">
        <f>SUMIF(E46:E89,Z47,J46:J89)+SUMIF(G46:G89,Z47,H46:H89)</f>
        <v>0</v>
      </c>
      <c r="U47" s="73">
        <f>P47*3+Q47</f>
        <v>0</v>
      </c>
      <c r="V47" s="75">
        <f>R47-T47</f>
        <v>0</v>
      </c>
      <c r="W47" s="76">
        <f>U47+V47/100+R47/10000</f>
        <v>0</v>
      </c>
      <c r="X47" s="77">
        <f>IF(W47=W48,(U47-U48)/100+(V47-V48)/10000+(R47-R48)/1000000,0)+IF(W47=W49,(U47-U49)/100+(V47-V49)/10000+(R47-R49)/1000000,0)+IF(W47=W50,(U47-U50)/100*(V47-V50)/10000+(R47-R50)/1000000,0)</f>
        <v>0</v>
      </c>
      <c r="Y47" s="78">
        <f t="shared" ref="Y47:Y50" si="7">W47+X47/100000000</f>
        <v>0</v>
      </c>
      <c r="Z47" s="79" t="s">
        <v>163</v>
      </c>
      <c r="AA47" s="80" t="s">
        <v>38</v>
      </c>
      <c r="AB47" s="62"/>
      <c r="AC47" s="81">
        <f>Y47+AB47/100000000</f>
        <v>0</v>
      </c>
      <c r="AD47" s="64"/>
      <c r="AE47" s="64"/>
      <c r="AF47" s="64"/>
      <c r="AG47" s="64"/>
      <c r="AH47" s="64"/>
      <c r="AI47" s="64"/>
      <c r="AJ47" s="64"/>
      <c r="AK47" s="64"/>
      <c r="AM47" s="82"/>
      <c r="AN47" s="53"/>
      <c r="AO47" s="110"/>
      <c r="AP47" s="53"/>
      <c r="AQ47" s="53"/>
      <c r="AR47" s="53"/>
      <c r="AS47" s="84"/>
      <c r="AT47" s="53"/>
    </row>
    <row r="48" spans="1:46" x14ac:dyDescent="0.3">
      <c r="A48" s="42"/>
      <c r="B48" s="210"/>
      <c r="C48" s="137">
        <v>44897</v>
      </c>
      <c r="D48" s="200">
        <v>45</v>
      </c>
      <c r="E48" s="166" t="s">
        <v>71</v>
      </c>
      <c r="F48" s="166" t="s">
        <v>167</v>
      </c>
      <c r="G48" s="141" t="s">
        <v>31</v>
      </c>
      <c r="H48" s="138"/>
      <c r="I48" s="50" t="s">
        <v>3</v>
      </c>
      <c r="J48" s="139"/>
      <c r="K48" s="164"/>
      <c r="L48" s="212"/>
      <c r="M48" s="159">
        <v>30</v>
      </c>
      <c r="N48" s="177" t="s">
        <v>119</v>
      </c>
      <c r="O48" s="151"/>
      <c r="P48" s="87">
        <f>IF(J46="",0,IF(J46&gt;H46,1,0))+IF(J49="",0,IF(J49&gt;H49,1,0))+IF(J51="",0,IF(H51&gt;J51,1,0))</f>
        <v>0</v>
      </c>
      <c r="Q48" s="86">
        <f>IF(J46="",0,IF(H46=J46,1,0))+IF(J49="",0,IF(H49=J49,1,0))+IF(J51="",0,IF(H51=J51,1,0))</f>
        <v>0</v>
      </c>
      <c r="R48" s="85">
        <f>SUMIF(E46:E89,Z48,H46:H89)+SUMIF(G46:G89,Z48,J46:J89)</f>
        <v>0</v>
      </c>
      <c r="S48" s="87" t="s">
        <v>3</v>
      </c>
      <c r="T48" s="86">
        <f>SUMIF(E46:E89,Z48,J46:J89)+SUMIF(G46:G89,Z48,H46:H89)</f>
        <v>0</v>
      </c>
      <c r="U48" s="85">
        <f>P48*3+Q48</f>
        <v>0</v>
      </c>
      <c r="V48" s="88">
        <f>R48-T48</f>
        <v>0</v>
      </c>
      <c r="W48" s="89">
        <f>U48+V48/100+R48/10000</f>
        <v>0</v>
      </c>
      <c r="X48" s="90">
        <f>IF(W48=W47,(U48-U47)/100+(V48-V47)/10000+(R48-R47)/1000000,0)+IF(W48=W49,(U48-U49)/100+(V48-V49)/10000+(R48-R49)/1000000,0)+IF(W48=W50,(U48-U50)/100+(V48-V50)/10000+(R48-R50)/1000000,0)</f>
        <v>0</v>
      </c>
      <c r="Y48" s="91">
        <f t="shared" si="7"/>
        <v>0</v>
      </c>
      <c r="Z48" s="92" t="s">
        <v>164</v>
      </c>
      <c r="AA48" s="80" t="s">
        <v>119</v>
      </c>
      <c r="AB48" s="62"/>
      <c r="AC48" s="93">
        <f>Y48+AB48/100000000</f>
        <v>0</v>
      </c>
      <c r="AD48" s="64"/>
      <c r="AE48" s="64"/>
      <c r="AF48" s="64"/>
      <c r="AG48" s="64"/>
      <c r="AH48" s="64"/>
      <c r="AI48" s="64"/>
      <c r="AJ48" s="64"/>
      <c r="AK48" s="64"/>
      <c r="AM48" s="82"/>
      <c r="AN48" s="53"/>
      <c r="AO48" s="83"/>
      <c r="AP48" s="53"/>
      <c r="AQ48" s="53"/>
      <c r="AR48" s="53"/>
      <c r="AS48" s="84"/>
      <c r="AT48" s="53"/>
    </row>
    <row r="49" spans="1:46" x14ac:dyDescent="0.3">
      <c r="A49" s="42"/>
      <c r="B49" s="210"/>
      <c r="C49" s="137">
        <v>44897</v>
      </c>
      <c r="D49" s="200">
        <v>46</v>
      </c>
      <c r="E49" s="166" t="s">
        <v>118</v>
      </c>
      <c r="F49" s="166" t="s">
        <v>167</v>
      </c>
      <c r="G49" s="141" t="s">
        <v>1</v>
      </c>
      <c r="H49" s="138"/>
      <c r="I49" s="50" t="s">
        <v>3</v>
      </c>
      <c r="J49" s="139"/>
      <c r="K49" s="164"/>
      <c r="L49" s="212"/>
      <c r="M49" s="159">
        <v>31</v>
      </c>
      <c r="N49" s="177" t="s">
        <v>27</v>
      </c>
      <c r="O49" s="152"/>
      <c r="P49" s="87">
        <f>IF(J47="",0,IF(H47&gt;J47,1,0))+IF(J48="",0,IF(J48&gt;H48,1,0))+IF(J51="",0,IF(J51&gt;H51,1,0))</f>
        <v>0</v>
      </c>
      <c r="Q49" s="86">
        <f>IF(J47="",0,IF(H47=J47,1,0))+IF(J48="",0,IF(H48=J48,1,0))+IF(J51="",0,IF(H51=J51,1,0))</f>
        <v>0</v>
      </c>
      <c r="R49" s="85">
        <f>SUMIF(E46:E89,Z49,H46:H89)+SUMIF(G46:G89,Z49,J46:J89)</f>
        <v>0</v>
      </c>
      <c r="S49" s="87" t="s">
        <v>3</v>
      </c>
      <c r="T49" s="86">
        <f>SUMIF(E46:E89,Z49,J46:J89)+SUMIF(G46:G89,Z49,H46:H89)</f>
        <v>0</v>
      </c>
      <c r="U49" s="85">
        <f>P49*3+Q49</f>
        <v>0</v>
      </c>
      <c r="V49" s="88">
        <f>R49-T49</f>
        <v>0</v>
      </c>
      <c r="W49" s="89">
        <f>U49+V49/100+R49/10000</f>
        <v>0</v>
      </c>
      <c r="X49" s="90">
        <f>IF(W49=W47,(U49-U47)/100+(V49-V47)/10000+(R49-R47)/1000000,0)+IF(W49=W48,(U49-U48)/100+(V49-V48)/10000+(R49-R48)/1000000,0)+IF(W49=W50,(U49-U50)/100+(V49-V50)/10000+(R49-R50)/1000000,0)</f>
        <v>0</v>
      </c>
      <c r="Y49" s="91">
        <f t="shared" si="7"/>
        <v>0</v>
      </c>
      <c r="Z49" s="92" t="s">
        <v>165</v>
      </c>
      <c r="AA49" s="80" t="s">
        <v>27</v>
      </c>
      <c r="AB49" s="62"/>
      <c r="AC49" s="93">
        <f>Y49+AB49/100000000</f>
        <v>0</v>
      </c>
      <c r="AD49" s="64"/>
      <c r="AE49" s="64"/>
      <c r="AF49" s="64"/>
      <c r="AG49" s="64"/>
      <c r="AH49" s="64"/>
      <c r="AI49" s="64"/>
      <c r="AJ49" s="64"/>
      <c r="AK49" s="64"/>
      <c r="AM49" s="82"/>
      <c r="AN49" s="53"/>
      <c r="AO49" s="110"/>
      <c r="AP49" s="53"/>
      <c r="AQ49" s="53"/>
      <c r="AR49" s="53"/>
      <c r="AS49" s="84"/>
      <c r="AT49" s="53"/>
    </row>
    <row r="50" spans="1:46" x14ac:dyDescent="0.3">
      <c r="A50" s="42"/>
      <c r="B50" s="210"/>
      <c r="C50" s="137">
        <v>44897</v>
      </c>
      <c r="D50" s="200">
        <v>47</v>
      </c>
      <c r="E50" s="166" t="s">
        <v>119</v>
      </c>
      <c r="F50" s="166" t="s">
        <v>167</v>
      </c>
      <c r="G50" s="141" t="s">
        <v>27</v>
      </c>
      <c r="H50" s="138"/>
      <c r="I50" s="50" t="s">
        <v>3</v>
      </c>
      <c r="J50" s="139"/>
      <c r="K50" s="164"/>
      <c r="L50" s="212"/>
      <c r="M50" s="159">
        <v>32</v>
      </c>
      <c r="N50" s="177" t="s">
        <v>41</v>
      </c>
      <c r="O50" s="152"/>
      <c r="P50" s="96">
        <f>IF(J47="",0,IF(J47&gt;H47,1,0))+IF(J49="",0,IF(H49&gt;J49,1,0))+IF(J50="",0,IF(H50&gt;J50,1,0))</f>
        <v>0</v>
      </c>
      <c r="Q50" s="95">
        <f>IF(J47="",0,IF(H47=J47,1,0))+IF(J49="",0,IF(H49=J49,1,0))+IF(J50="",0,IF(H50=J50,1,0))</f>
        <v>0</v>
      </c>
      <c r="R50" s="94">
        <f>SUMIF(E46:E89,Z50,H46:H89)+SUMIF(G46:G89,Z50,J46:J89)</f>
        <v>0</v>
      </c>
      <c r="S50" s="96" t="s">
        <v>3</v>
      </c>
      <c r="T50" s="95">
        <f>SUMIF(E46:E89,Z50,J46:J89)+SUMIF(G46:G89,Z50,H46:H89)</f>
        <v>0</v>
      </c>
      <c r="U50" s="94">
        <f>P50*3+Q50</f>
        <v>0</v>
      </c>
      <c r="V50" s="97">
        <f>R50-T50</f>
        <v>0</v>
      </c>
      <c r="W50" s="98">
        <f>U50+V50/100+R50/10000</f>
        <v>0</v>
      </c>
      <c r="X50" s="99">
        <f>IF(W50=W47,(U50-U47)/100+(V50-V47)/10000+(R50-R47)/1000000,0)+IF(W50=W48,(U50-U48)/100+(V50-V48)/10000+(R50-R48)/1000000,0)+IF(W50=W49,(U50-U49)/100+(V50-V49)/10000+(R50-R49)/1000000,0)</f>
        <v>0</v>
      </c>
      <c r="Y50" s="100">
        <f t="shared" si="7"/>
        <v>0</v>
      </c>
      <c r="Z50" s="101" t="s">
        <v>166</v>
      </c>
      <c r="AA50" s="80" t="s">
        <v>41</v>
      </c>
      <c r="AB50" s="62"/>
      <c r="AC50" s="102">
        <f>Y50+AB50/100000000</f>
        <v>0</v>
      </c>
      <c r="AD50" s="64"/>
      <c r="AE50" s="64"/>
      <c r="AF50" s="64"/>
      <c r="AG50" s="64"/>
      <c r="AH50" s="64"/>
      <c r="AI50" s="64"/>
      <c r="AJ50" s="64"/>
      <c r="AK50" s="64"/>
      <c r="AM50" s="82"/>
      <c r="AN50" s="53"/>
      <c r="AO50" s="110"/>
      <c r="AP50" s="53"/>
      <c r="AQ50" s="53"/>
      <c r="AR50" s="53"/>
      <c r="AS50" s="84"/>
      <c r="AT50" s="53"/>
    </row>
    <row r="51" spans="1:46" x14ac:dyDescent="0.3">
      <c r="A51" s="64"/>
      <c r="B51" s="210"/>
      <c r="C51" s="137">
        <v>44897</v>
      </c>
      <c r="D51" s="200">
        <v>48</v>
      </c>
      <c r="E51" s="166" t="s">
        <v>41</v>
      </c>
      <c r="F51" s="166" t="s">
        <v>167</v>
      </c>
      <c r="G51" s="141" t="s">
        <v>38</v>
      </c>
      <c r="H51" s="138"/>
      <c r="I51" s="50" t="s">
        <v>3</v>
      </c>
      <c r="J51" s="139"/>
      <c r="K51" s="164"/>
      <c r="L51" s="213"/>
      <c r="M51" s="179"/>
      <c r="N51" s="175"/>
      <c r="O51" s="116"/>
      <c r="P51" s="64"/>
      <c r="Q51" s="117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82"/>
      <c r="AN51" s="53"/>
      <c r="AO51" s="83"/>
      <c r="AP51" s="53"/>
      <c r="AQ51" s="53"/>
      <c r="AR51" s="53"/>
      <c r="AS51" s="84"/>
      <c r="AT51" s="53"/>
    </row>
    <row r="52" spans="1:46" ht="24" customHeight="1" x14ac:dyDescent="0.3">
      <c r="A52" s="64"/>
      <c r="B52" s="118"/>
      <c r="C52" s="70"/>
      <c r="D52" s="201"/>
      <c r="E52" s="103"/>
      <c r="F52" s="103"/>
      <c r="G52" s="103"/>
      <c r="H52" s="71"/>
      <c r="I52" s="71"/>
      <c r="J52" s="71"/>
      <c r="K52" s="71"/>
      <c r="L52" s="71"/>
      <c r="M52" s="120"/>
      <c r="N52" s="53"/>
      <c r="O52" s="116"/>
      <c r="P52" s="64"/>
      <c r="Q52" s="117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82"/>
      <c r="AN52" s="53"/>
      <c r="AO52" s="83"/>
      <c r="AP52" s="53"/>
      <c r="AQ52" s="53"/>
      <c r="AR52" s="53"/>
      <c r="AS52" s="84"/>
      <c r="AT52" s="53"/>
    </row>
    <row r="53" spans="1:46" ht="23.25" customHeight="1" x14ac:dyDescent="0.3">
      <c r="A53" s="122" t="s">
        <v>75</v>
      </c>
      <c r="B53" s="71"/>
      <c r="C53" s="156"/>
      <c r="D53" s="188"/>
      <c r="E53" s="46" t="s">
        <v>123</v>
      </c>
      <c r="F53" s="46"/>
      <c r="G53" s="48"/>
      <c r="H53" s="155"/>
      <c r="I53" s="71"/>
      <c r="J53" s="71"/>
      <c r="K53" s="71"/>
      <c r="L53" s="71"/>
      <c r="M53" s="71"/>
      <c r="N53" s="211"/>
      <c r="O53" s="211"/>
      <c r="AA53" s="123" t="s">
        <v>89</v>
      </c>
      <c r="AB53" s="124"/>
      <c r="AC53" s="124"/>
      <c r="AD53" s="124"/>
      <c r="AE53" s="124"/>
      <c r="AF53" s="124"/>
      <c r="AG53" s="124"/>
      <c r="AH53" s="125"/>
      <c r="AI53" s="64"/>
      <c r="AJ53" s="64"/>
      <c r="AK53" s="64"/>
      <c r="AL53" s="64"/>
      <c r="AM53" s="82"/>
      <c r="AN53" s="53"/>
      <c r="AO53" s="83"/>
      <c r="AP53" s="53"/>
      <c r="AQ53" s="53"/>
      <c r="AR53" s="53"/>
      <c r="AS53" s="84"/>
      <c r="AT53" s="53"/>
    </row>
    <row r="54" spans="1:46" ht="23.25" customHeight="1" x14ac:dyDescent="0.3">
      <c r="A54" s="126" t="str">
        <f t="shared" ref="A54:A61" si="8">IF(H54&gt;J54,E54,IF(J54&gt;H54,G54,"winnaar "&amp;B54))</f>
        <v xml:space="preserve">winnaar </v>
      </c>
      <c r="B54" s="71"/>
      <c r="C54" s="156"/>
      <c r="D54" s="202" t="s">
        <v>132</v>
      </c>
      <c r="E54" s="141"/>
      <c r="F54" s="193" t="s">
        <v>132</v>
      </c>
      <c r="G54" s="72"/>
      <c r="H54" s="155"/>
      <c r="I54" s="71"/>
      <c r="J54" s="71"/>
      <c r="K54" s="71"/>
      <c r="L54" s="161"/>
      <c r="M54" s="71"/>
      <c r="N54" s="153"/>
      <c r="O54" s="153"/>
      <c r="AA54" s="127" t="s">
        <v>82</v>
      </c>
      <c r="AB54" s="128"/>
      <c r="AC54" s="128"/>
      <c r="AD54" s="128"/>
      <c r="AE54" s="128"/>
      <c r="AF54" s="128"/>
      <c r="AG54" s="128"/>
      <c r="AH54" s="129"/>
      <c r="AI54" s="64"/>
      <c r="AJ54" s="64"/>
      <c r="AK54" s="64"/>
      <c r="AL54" s="64"/>
      <c r="AM54" s="82"/>
      <c r="AN54" s="53"/>
      <c r="AO54" s="83"/>
      <c r="AP54" s="53"/>
      <c r="AQ54" s="53"/>
      <c r="AR54" s="53"/>
      <c r="AS54" s="84"/>
      <c r="AT54" s="53"/>
    </row>
    <row r="55" spans="1:46" ht="23.25" customHeight="1" x14ac:dyDescent="0.3">
      <c r="A55" s="126" t="str">
        <f t="shared" si="8"/>
        <v xml:space="preserve">winnaar </v>
      </c>
      <c r="B55" s="71"/>
      <c r="C55" s="156"/>
      <c r="D55" s="202" t="s">
        <v>132</v>
      </c>
      <c r="E55" s="141"/>
      <c r="F55" s="193" t="s">
        <v>132</v>
      </c>
      <c r="G55" s="72"/>
      <c r="H55" s="155"/>
      <c r="I55" s="71"/>
      <c r="J55" s="71"/>
      <c r="K55" s="71"/>
      <c r="L55" s="161"/>
      <c r="M55" s="151"/>
      <c r="N55" s="153"/>
      <c r="O55" s="153"/>
      <c r="AA55" s="127" t="s">
        <v>83</v>
      </c>
      <c r="AB55" s="128"/>
      <c r="AC55" s="128"/>
      <c r="AD55" s="128"/>
      <c r="AE55" s="128"/>
      <c r="AF55" s="128"/>
      <c r="AG55" s="128"/>
      <c r="AH55" s="129"/>
      <c r="AI55" s="64"/>
      <c r="AJ55" s="64"/>
      <c r="AK55" s="64"/>
      <c r="AL55" s="64"/>
      <c r="AM55" s="82"/>
      <c r="AN55" s="53"/>
      <c r="AO55" s="83"/>
      <c r="AP55" s="53"/>
      <c r="AQ55" s="53"/>
      <c r="AR55" s="53"/>
      <c r="AS55" s="84"/>
      <c r="AT55" s="53"/>
    </row>
    <row r="56" spans="1:46" ht="23.25" customHeight="1" x14ac:dyDescent="0.3">
      <c r="A56" s="126" t="str">
        <f t="shared" si="8"/>
        <v xml:space="preserve">winnaar </v>
      </c>
      <c r="B56" s="71"/>
      <c r="C56" s="156"/>
      <c r="D56" s="202" t="s">
        <v>132</v>
      </c>
      <c r="E56" s="141"/>
      <c r="F56" s="193" t="s">
        <v>132</v>
      </c>
      <c r="G56" s="72"/>
      <c r="H56" s="155"/>
      <c r="I56" s="71"/>
      <c r="J56" s="71"/>
      <c r="K56" s="71"/>
      <c r="L56" s="161"/>
      <c r="M56" s="151"/>
      <c r="N56" s="153"/>
      <c r="O56" s="153"/>
      <c r="AA56" s="127" t="s">
        <v>85</v>
      </c>
      <c r="AB56" s="128"/>
      <c r="AC56" s="128"/>
      <c r="AD56" s="128"/>
      <c r="AE56" s="128"/>
      <c r="AF56" s="128"/>
      <c r="AG56" s="128"/>
      <c r="AH56" s="129"/>
      <c r="AI56" s="64"/>
      <c r="AJ56" s="64"/>
      <c r="AK56" s="64"/>
      <c r="AL56" s="64"/>
      <c r="AM56" s="82"/>
      <c r="AN56" s="53"/>
      <c r="AO56" s="83"/>
      <c r="AP56" s="53"/>
      <c r="AQ56" s="53"/>
      <c r="AR56" s="53"/>
      <c r="AS56" s="84"/>
      <c r="AT56" s="53"/>
    </row>
    <row r="57" spans="1:46" ht="23.25" customHeight="1" x14ac:dyDescent="0.3">
      <c r="A57" s="126" t="str">
        <f t="shared" si="8"/>
        <v xml:space="preserve">winnaar </v>
      </c>
      <c r="B57" s="71"/>
      <c r="C57" s="156"/>
      <c r="D57" s="202" t="s">
        <v>132</v>
      </c>
      <c r="E57" s="141"/>
      <c r="F57" s="193" t="s">
        <v>132</v>
      </c>
      <c r="G57" s="72"/>
      <c r="H57" s="155"/>
      <c r="I57" s="71"/>
      <c r="J57" s="71"/>
      <c r="K57" s="71"/>
      <c r="L57" s="161"/>
      <c r="M57" s="151"/>
      <c r="N57" s="153"/>
      <c r="O57" s="153"/>
      <c r="AA57" s="130" t="s">
        <v>84</v>
      </c>
      <c r="AB57" s="128"/>
      <c r="AC57" s="128"/>
      <c r="AD57" s="128"/>
      <c r="AE57" s="128"/>
      <c r="AF57" s="128"/>
      <c r="AG57" s="128"/>
      <c r="AH57" s="129"/>
      <c r="AI57" s="64"/>
      <c r="AJ57" s="64"/>
      <c r="AK57" s="64"/>
      <c r="AL57" s="64"/>
      <c r="AM57" s="82"/>
      <c r="AN57" s="53"/>
      <c r="AO57" s="83"/>
      <c r="AP57" s="53"/>
      <c r="AQ57" s="53"/>
      <c r="AR57" s="53"/>
      <c r="AS57" s="84"/>
      <c r="AT57" s="53"/>
    </row>
    <row r="58" spans="1:46" ht="23.25" customHeight="1" x14ac:dyDescent="0.3">
      <c r="A58" s="126" t="str">
        <f t="shared" si="8"/>
        <v xml:space="preserve">winnaar </v>
      </c>
      <c r="B58" s="71"/>
      <c r="C58" s="156"/>
      <c r="D58" s="202" t="s">
        <v>132</v>
      </c>
      <c r="E58" s="141"/>
      <c r="F58" s="193" t="s">
        <v>132</v>
      </c>
      <c r="G58" s="72"/>
      <c r="H58" s="155"/>
      <c r="I58" s="71"/>
      <c r="J58" s="71"/>
      <c r="K58" s="71"/>
      <c r="L58" s="161"/>
      <c r="M58" s="151"/>
      <c r="N58" s="153"/>
      <c r="O58" s="153"/>
      <c r="AA58" s="130" t="s">
        <v>86</v>
      </c>
      <c r="AB58" s="128"/>
      <c r="AC58" s="128"/>
      <c r="AD58" s="128"/>
      <c r="AE58" s="128"/>
      <c r="AF58" s="128"/>
      <c r="AG58" s="128"/>
      <c r="AH58" s="129"/>
      <c r="AI58" s="64"/>
      <c r="AJ58" s="64"/>
      <c r="AK58" s="64"/>
      <c r="AL58" s="64"/>
      <c r="AM58" s="82"/>
      <c r="AN58" s="53"/>
      <c r="AO58" s="110"/>
      <c r="AP58" s="53"/>
      <c r="AQ58" s="53"/>
      <c r="AR58" s="53"/>
      <c r="AS58" s="84"/>
      <c r="AT58" s="53"/>
    </row>
    <row r="59" spans="1:46" ht="23.25" customHeight="1" x14ac:dyDescent="0.3">
      <c r="A59" s="126" t="str">
        <f t="shared" si="8"/>
        <v xml:space="preserve">winnaar </v>
      </c>
      <c r="B59" s="71"/>
      <c r="C59" s="156"/>
      <c r="D59" s="202" t="s">
        <v>132</v>
      </c>
      <c r="E59" s="141"/>
      <c r="F59" s="193" t="s">
        <v>132</v>
      </c>
      <c r="G59" s="72"/>
      <c r="H59" s="155"/>
      <c r="I59" s="71"/>
      <c r="J59" s="71"/>
      <c r="K59" s="71"/>
      <c r="L59" s="161"/>
      <c r="M59" s="151"/>
      <c r="N59" s="153"/>
      <c r="O59" s="153"/>
      <c r="AA59" s="130" t="s">
        <v>78</v>
      </c>
      <c r="AB59" s="128"/>
      <c r="AC59" s="128"/>
      <c r="AD59" s="128"/>
      <c r="AE59" s="128"/>
      <c r="AF59" s="128"/>
      <c r="AG59" s="128"/>
      <c r="AH59" s="129"/>
      <c r="AI59" s="64"/>
      <c r="AJ59" s="64"/>
      <c r="AK59" s="64"/>
      <c r="AL59" s="64"/>
      <c r="AM59" s="82"/>
      <c r="AN59" s="53"/>
      <c r="AO59" s="83"/>
      <c r="AP59" s="53"/>
      <c r="AQ59" s="53"/>
      <c r="AR59" s="53"/>
      <c r="AS59" s="84"/>
      <c r="AT59" s="53"/>
    </row>
    <row r="60" spans="1:46" ht="23.25" customHeight="1" x14ac:dyDescent="0.3">
      <c r="A60" s="126" t="str">
        <f t="shared" si="8"/>
        <v xml:space="preserve">winnaar </v>
      </c>
      <c r="B60" s="71"/>
      <c r="C60" s="156"/>
      <c r="D60" s="202" t="s">
        <v>132</v>
      </c>
      <c r="E60" s="141"/>
      <c r="F60" s="193" t="s">
        <v>132</v>
      </c>
      <c r="G60" s="72"/>
      <c r="H60" s="155"/>
      <c r="I60" s="71"/>
      <c r="J60" s="71"/>
      <c r="K60" s="71"/>
      <c r="L60" s="161"/>
      <c r="M60" s="151"/>
      <c r="N60" s="153"/>
      <c r="O60" s="153"/>
      <c r="AA60" s="127" t="s">
        <v>91</v>
      </c>
      <c r="AB60" s="128"/>
      <c r="AC60" s="128"/>
      <c r="AD60" s="128"/>
      <c r="AE60" s="128"/>
      <c r="AF60" s="128"/>
      <c r="AG60" s="128"/>
      <c r="AH60" s="129"/>
      <c r="AI60" s="64"/>
      <c r="AJ60" s="64"/>
      <c r="AK60" s="64"/>
      <c r="AL60" s="64"/>
      <c r="AM60" s="82"/>
      <c r="AN60" s="53"/>
      <c r="AO60" s="110"/>
      <c r="AP60" s="53"/>
      <c r="AQ60" s="53"/>
      <c r="AR60" s="53"/>
      <c r="AS60" s="84"/>
      <c r="AT60" s="53"/>
    </row>
    <row r="61" spans="1:46" ht="23.25" customHeight="1" x14ac:dyDescent="0.3">
      <c r="A61" s="126" t="str">
        <f t="shared" si="8"/>
        <v xml:space="preserve">winnaar </v>
      </c>
      <c r="B61" s="71"/>
      <c r="C61" s="156"/>
      <c r="D61" s="202" t="s">
        <v>132</v>
      </c>
      <c r="E61" s="141"/>
      <c r="F61" s="193" t="s">
        <v>132</v>
      </c>
      <c r="G61" s="72"/>
      <c r="H61" s="155"/>
      <c r="I61" s="71"/>
      <c r="J61" s="71"/>
      <c r="K61" s="71"/>
      <c r="L61" s="161"/>
      <c r="M61" s="151"/>
      <c r="N61" s="153"/>
      <c r="O61" s="153"/>
      <c r="AA61" s="131"/>
      <c r="AB61" s="132"/>
      <c r="AC61" s="132"/>
      <c r="AD61" s="132"/>
      <c r="AE61" s="132"/>
      <c r="AF61" s="132"/>
      <c r="AG61" s="132"/>
      <c r="AH61" s="133"/>
      <c r="AI61" s="64"/>
      <c r="AJ61" s="64"/>
      <c r="AK61" s="64"/>
      <c r="AL61" s="64"/>
      <c r="AM61" s="82"/>
      <c r="AN61" s="53"/>
      <c r="AO61" s="83"/>
      <c r="AP61" s="53"/>
      <c r="AQ61" s="53"/>
      <c r="AR61" s="53"/>
      <c r="AS61" s="84"/>
      <c r="AT61" s="53"/>
    </row>
    <row r="62" spans="1:46" ht="23.25" customHeight="1" x14ac:dyDescent="0.3">
      <c r="A62" s="126"/>
      <c r="B62" s="71"/>
      <c r="C62" s="70"/>
      <c r="D62" s="201"/>
      <c r="E62" s="119"/>
      <c r="F62" s="119"/>
      <c r="G62" s="119"/>
      <c r="H62" s="71"/>
      <c r="I62" s="71"/>
      <c r="J62" s="71"/>
      <c r="K62" s="71"/>
      <c r="L62" s="161"/>
      <c r="M62" s="151"/>
      <c r="N62" s="153"/>
      <c r="O62" s="153"/>
      <c r="AA62" s="131"/>
      <c r="AB62" s="132"/>
      <c r="AC62" s="132"/>
      <c r="AD62" s="132"/>
      <c r="AE62" s="132"/>
      <c r="AF62" s="132"/>
      <c r="AG62" s="132"/>
      <c r="AH62" s="133"/>
      <c r="AI62" s="64"/>
      <c r="AJ62" s="64"/>
      <c r="AK62" s="64"/>
      <c r="AL62" s="64"/>
      <c r="AM62" s="82"/>
      <c r="AN62" s="53"/>
      <c r="AO62" s="83"/>
      <c r="AP62" s="53"/>
      <c r="AQ62" s="53"/>
      <c r="AR62" s="53"/>
      <c r="AS62" s="84"/>
      <c r="AT62" s="53"/>
    </row>
    <row r="63" spans="1:46" ht="23.25" customHeight="1" x14ac:dyDescent="0.3">
      <c r="A63" s="122" t="s">
        <v>77</v>
      </c>
      <c r="B63" s="71"/>
      <c r="C63" s="157"/>
      <c r="D63" s="188"/>
      <c r="E63" s="46" t="s">
        <v>124</v>
      </c>
      <c r="F63" s="46"/>
      <c r="G63" s="48"/>
      <c r="H63" s="155"/>
      <c r="I63" s="71"/>
      <c r="J63" s="71"/>
      <c r="K63" s="71"/>
      <c r="L63" s="71"/>
      <c r="M63" s="151"/>
      <c r="N63" s="154"/>
      <c r="O63" s="154"/>
      <c r="AA63" s="134" t="s">
        <v>42</v>
      </c>
      <c r="AB63" s="135"/>
      <c r="AC63" s="135"/>
      <c r="AD63" s="135"/>
      <c r="AE63" s="135"/>
      <c r="AF63" s="135"/>
      <c r="AG63" s="135"/>
      <c r="AH63" s="136"/>
      <c r="AI63" s="64"/>
      <c r="AJ63" s="64"/>
      <c r="AK63" s="64"/>
      <c r="AL63" s="64"/>
      <c r="AM63" s="82"/>
      <c r="AN63" s="53"/>
      <c r="AO63" s="83"/>
      <c r="AP63" s="53"/>
      <c r="AQ63" s="53"/>
      <c r="AR63" s="53"/>
      <c r="AS63" s="84"/>
      <c r="AT63" s="53"/>
    </row>
    <row r="64" spans="1:46" ht="23.25" customHeight="1" x14ac:dyDescent="0.3">
      <c r="A64" s="126" t="str">
        <f>IF(H64&gt;J64,E64,IF(J64&gt;H64,G64,"winnaar "&amp;B64))</f>
        <v xml:space="preserve">winnaar </v>
      </c>
      <c r="B64" s="71"/>
      <c r="C64" s="157"/>
      <c r="D64" s="202" t="s">
        <v>132</v>
      </c>
      <c r="E64" s="160"/>
      <c r="F64" s="193" t="s">
        <v>132</v>
      </c>
      <c r="G64" s="160"/>
      <c r="H64" s="155"/>
      <c r="I64" s="71"/>
      <c r="J64" s="71"/>
      <c r="K64" s="71"/>
      <c r="L64" s="71"/>
      <c r="M64" s="181"/>
      <c r="N64" s="103"/>
      <c r="O64" s="154"/>
      <c r="AA64" s="123" t="s">
        <v>43</v>
      </c>
      <c r="AB64" s="124"/>
      <c r="AC64" s="124"/>
      <c r="AD64" s="124"/>
      <c r="AE64" s="124"/>
      <c r="AF64" s="124"/>
      <c r="AG64" s="124"/>
      <c r="AH64" s="125"/>
      <c r="AI64" s="64"/>
      <c r="AJ64" s="64"/>
      <c r="AK64" s="64"/>
      <c r="AL64" s="64"/>
      <c r="AM64" s="82"/>
      <c r="AN64" s="53"/>
      <c r="AO64" s="83"/>
      <c r="AP64" s="53"/>
      <c r="AQ64" s="53"/>
      <c r="AR64" s="53"/>
      <c r="AS64" s="84"/>
      <c r="AT64" s="53"/>
    </row>
    <row r="65" spans="1:46" ht="23.25" customHeight="1" x14ac:dyDescent="0.3">
      <c r="A65" s="126" t="str">
        <f>IF(H65&gt;J65,E65,IF(J65&gt;H65,G65,"winnaar "&amp;B65))</f>
        <v xml:space="preserve">winnaar </v>
      </c>
      <c r="B65" s="71"/>
      <c r="C65" s="157"/>
      <c r="D65" s="202" t="s">
        <v>132</v>
      </c>
      <c r="E65" s="160"/>
      <c r="F65" s="193" t="s">
        <v>132</v>
      </c>
      <c r="G65" s="160"/>
      <c r="H65" s="155"/>
      <c r="I65" s="71"/>
      <c r="J65" s="71"/>
      <c r="K65" s="71"/>
      <c r="L65" s="71"/>
      <c r="M65" s="71"/>
      <c r="N65" s="103"/>
      <c r="O65" s="154"/>
      <c r="AA65" s="127" t="s">
        <v>44</v>
      </c>
      <c r="AB65" s="128"/>
      <c r="AC65" s="128"/>
      <c r="AD65" s="128"/>
      <c r="AE65" s="128"/>
      <c r="AF65" s="128"/>
      <c r="AG65" s="128"/>
      <c r="AH65" s="129"/>
      <c r="AI65" s="64"/>
      <c r="AJ65" s="64"/>
      <c r="AK65" s="64"/>
      <c r="AL65" s="64"/>
      <c r="AM65" s="82"/>
      <c r="AN65" s="53"/>
      <c r="AO65" s="83"/>
      <c r="AP65" s="53"/>
      <c r="AQ65" s="53"/>
      <c r="AR65" s="53"/>
      <c r="AS65" s="84"/>
      <c r="AT65" s="53"/>
    </row>
    <row r="66" spans="1:46" ht="23.25" customHeight="1" x14ac:dyDescent="0.3">
      <c r="A66" s="126" t="str">
        <f>IF(H66&gt;J66,E66,IF(J66&gt;H66,G66,"winnaar "&amp;B66))</f>
        <v xml:space="preserve">winnaar </v>
      </c>
      <c r="B66" s="71"/>
      <c r="C66" s="157"/>
      <c r="D66" s="202" t="s">
        <v>132</v>
      </c>
      <c r="E66" s="160"/>
      <c r="F66" s="193" t="s">
        <v>132</v>
      </c>
      <c r="G66" s="160"/>
      <c r="H66" s="155"/>
      <c r="I66" s="71"/>
      <c r="J66" s="71"/>
      <c r="K66" s="71"/>
      <c r="L66" s="71"/>
      <c r="M66" s="71"/>
      <c r="N66" s="103"/>
      <c r="O66" s="154"/>
      <c r="AA66" s="127" t="s">
        <v>87</v>
      </c>
      <c r="AB66" s="128"/>
      <c r="AC66" s="128"/>
      <c r="AD66" s="128"/>
      <c r="AE66" s="128"/>
      <c r="AF66" s="128"/>
      <c r="AG66" s="128"/>
      <c r="AH66" s="129"/>
      <c r="AI66" s="64"/>
      <c r="AJ66" s="64"/>
      <c r="AK66" s="64"/>
      <c r="AL66" s="64"/>
      <c r="AM66" s="82"/>
      <c r="AN66" s="53"/>
      <c r="AO66" s="83"/>
      <c r="AP66" s="53"/>
      <c r="AQ66" s="53"/>
      <c r="AR66" s="53"/>
      <c r="AS66" s="84"/>
      <c r="AT66" s="53"/>
    </row>
    <row r="67" spans="1:46" ht="23.25" customHeight="1" x14ac:dyDescent="0.3">
      <c r="A67" s="126" t="str">
        <f>IF(H67&gt;J67,E67,IF(J67&gt;H67,G67,"winnaar "&amp;B67))</f>
        <v xml:space="preserve">winnaar </v>
      </c>
      <c r="B67" s="71"/>
      <c r="C67" s="157"/>
      <c r="D67" s="202" t="s">
        <v>132</v>
      </c>
      <c r="E67" s="160"/>
      <c r="F67" s="193" t="s">
        <v>132</v>
      </c>
      <c r="G67" s="160"/>
      <c r="H67" s="155"/>
      <c r="I67" s="71"/>
      <c r="J67" s="71"/>
      <c r="K67" s="71"/>
      <c r="L67" s="71"/>
      <c r="M67" s="71"/>
      <c r="N67" s="103"/>
      <c r="O67" s="154"/>
      <c r="AA67" s="131" t="s">
        <v>88</v>
      </c>
      <c r="AB67" s="132"/>
      <c r="AC67" s="132"/>
      <c r="AD67" s="132"/>
      <c r="AE67" s="132"/>
      <c r="AF67" s="132"/>
      <c r="AG67" s="132"/>
      <c r="AH67" s="133"/>
      <c r="AI67" s="64"/>
      <c r="AJ67" s="64"/>
      <c r="AK67" s="64"/>
      <c r="AL67" s="64"/>
      <c r="AM67" s="82"/>
      <c r="AN67" s="53"/>
      <c r="AO67" s="110"/>
      <c r="AP67" s="53"/>
      <c r="AQ67" s="53"/>
      <c r="AR67" s="53"/>
      <c r="AS67" s="84"/>
      <c r="AT67" s="53"/>
    </row>
    <row r="68" spans="1:46" ht="23.25" customHeight="1" x14ac:dyDescent="0.3">
      <c r="A68" s="126"/>
      <c r="B68" s="71"/>
      <c r="C68" s="70"/>
      <c r="D68" s="201"/>
      <c r="E68" s="103"/>
      <c r="F68" s="103"/>
      <c r="G68" s="184"/>
      <c r="H68" s="71"/>
      <c r="I68" s="71"/>
      <c r="J68" s="71"/>
      <c r="K68" s="71"/>
      <c r="L68" s="71"/>
      <c r="M68" s="71"/>
      <c r="N68" s="103"/>
      <c r="O68" s="154"/>
      <c r="AA68" s="165"/>
      <c r="AB68" s="128"/>
      <c r="AC68" s="128"/>
      <c r="AD68" s="128"/>
      <c r="AE68" s="128"/>
      <c r="AF68" s="128"/>
      <c r="AG68" s="128"/>
      <c r="AH68" s="128"/>
      <c r="AI68" s="64"/>
      <c r="AJ68" s="64"/>
      <c r="AK68" s="64"/>
      <c r="AL68" s="64"/>
      <c r="AM68" s="82"/>
      <c r="AN68" s="53"/>
      <c r="AO68" s="110"/>
      <c r="AP68" s="53"/>
      <c r="AQ68" s="53"/>
      <c r="AR68" s="53"/>
      <c r="AS68" s="84"/>
      <c r="AT68" s="53"/>
    </row>
    <row r="69" spans="1:46" ht="23.25" customHeight="1" x14ac:dyDescent="0.3">
      <c r="A69" s="122" t="s">
        <v>76</v>
      </c>
      <c r="B69" s="71"/>
      <c r="C69" s="157"/>
      <c r="D69" s="188"/>
      <c r="E69" s="46" t="s">
        <v>125</v>
      </c>
      <c r="F69" s="46"/>
      <c r="G69" s="48"/>
      <c r="H69" s="155"/>
      <c r="I69" s="71"/>
      <c r="J69" s="71"/>
      <c r="K69" s="71"/>
      <c r="L69" s="71"/>
      <c r="M69" s="71"/>
      <c r="N69" s="154"/>
      <c r="O69" s="154"/>
      <c r="AI69" s="64"/>
      <c r="AJ69" s="64"/>
      <c r="AK69" s="64"/>
      <c r="AL69" s="64"/>
      <c r="AM69" s="82"/>
      <c r="AN69" s="53"/>
      <c r="AO69" s="83"/>
      <c r="AP69" s="53"/>
      <c r="AQ69" s="53"/>
      <c r="AR69" s="53"/>
      <c r="AS69" s="84"/>
      <c r="AT69" s="53"/>
    </row>
    <row r="70" spans="1:46" ht="23.25" customHeight="1" x14ac:dyDescent="0.3">
      <c r="A70" s="126" t="str">
        <f>IF(H70&gt;J70,E70,IF(J70&gt;H70,G70,"winnaar "&amp;B70))</f>
        <v xml:space="preserve">winnaar </v>
      </c>
      <c r="B70" s="71"/>
      <c r="C70" s="157"/>
      <c r="D70" s="202" t="s">
        <v>132</v>
      </c>
      <c r="E70" s="160"/>
      <c r="F70" s="193" t="s">
        <v>132</v>
      </c>
      <c r="G70" s="160"/>
      <c r="H70" s="155"/>
      <c r="I70" s="71"/>
      <c r="J70" s="71"/>
      <c r="K70" s="71"/>
      <c r="L70" s="71"/>
      <c r="M70" s="181"/>
      <c r="N70" s="103"/>
      <c r="O70" s="154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  <c r="AC70" s="117"/>
      <c r="AD70" s="64"/>
      <c r="AE70" s="64"/>
      <c r="AF70" s="64"/>
      <c r="AG70" s="64"/>
      <c r="AH70" s="64"/>
      <c r="AI70" s="64"/>
      <c r="AJ70" s="64"/>
      <c r="AK70" s="64"/>
      <c r="AL70" s="64"/>
      <c r="AM70" s="82"/>
      <c r="AN70" s="53"/>
      <c r="AO70" s="110"/>
      <c r="AP70" s="53"/>
      <c r="AQ70" s="53"/>
      <c r="AR70" s="53"/>
      <c r="AS70" s="84"/>
      <c r="AT70" s="53"/>
    </row>
    <row r="71" spans="1:46" ht="23.25" customHeight="1" x14ac:dyDescent="0.3">
      <c r="A71" s="126" t="str">
        <f>IF(H71&gt;J71,E71,IF(J71&gt;H71,G71,"winnaar "&amp;B71))</f>
        <v xml:space="preserve">winnaar </v>
      </c>
      <c r="B71" s="71"/>
      <c r="C71" s="157"/>
      <c r="D71" s="202" t="s">
        <v>132</v>
      </c>
      <c r="E71" s="160"/>
      <c r="F71" s="193" t="s">
        <v>132</v>
      </c>
      <c r="G71" s="160"/>
      <c r="H71" s="155"/>
      <c r="I71" s="71"/>
      <c r="J71" s="71"/>
      <c r="K71" s="71"/>
      <c r="L71" s="71"/>
      <c r="M71" s="71"/>
      <c r="N71" s="103"/>
      <c r="O71" s="154"/>
      <c r="AI71" s="64"/>
      <c r="AJ71" s="64"/>
      <c r="AK71" s="64"/>
      <c r="AL71" s="64"/>
      <c r="AM71" s="64"/>
    </row>
    <row r="72" spans="1:46" ht="23.25" customHeight="1" x14ac:dyDescent="0.3">
      <c r="A72" s="126"/>
      <c r="B72" s="71"/>
      <c r="C72" s="40"/>
      <c r="D72" s="203"/>
      <c r="E72" s="184"/>
      <c r="F72" s="184"/>
      <c r="G72" s="184"/>
      <c r="H72" s="71"/>
      <c r="I72" s="71"/>
      <c r="J72" s="71"/>
      <c r="K72" s="71"/>
      <c r="L72" s="71"/>
      <c r="M72" s="71"/>
      <c r="N72" s="103"/>
      <c r="O72" s="154"/>
      <c r="AI72" s="64"/>
      <c r="AJ72" s="64"/>
      <c r="AK72" s="64"/>
      <c r="AL72" s="64"/>
      <c r="AM72" s="64"/>
    </row>
    <row r="73" spans="1:46" ht="23.25" customHeight="1" x14ac:dyDescent="0.3">
      <c r="A73" s="122" t="s">
        <v>45</v>
      </c>
      <c r="B73" s="109"/>
      <c r="C73" s="157"/>
      <c r="D73" s="188"/>
      <c r="E73" s="46" t="s">
        <v>126</v>
      </c>
      <c r="F73" s="46"/>
      <c r="G73" s="48"/>
      <c r="H73" s="155"/>
      <c r="I73" s="71"/>
      <c r="J73" s="71"/>
      <c r="K73" s="71"/>
      <c r="L73" s="71"/>
      <c r="M73" s="71"/>
      <c r="N73" s="154"/>
      <c r="O73" s="154"/>
      <c r="AI73" s="64"/>
      <c r="AJ73" s="64"/>
      <c r="AK73" s="64"/>
      <c r="AL73" s="64"/>
      <c r="AM73" s="64"/>
    </row>
    <row r="74" spans="1:46" ht="23.25" customHeight="1" x14ac:dyDescent="0.3">
      <c r="A74" s="126" t="str">
        <f>IF(H74&gt;J74,E74,IF(J74&gt;H74,G74,"winnaar finale"))</f>
        <v>winnaar finale</v>
      </c>
      <c r="B74" s="109"/>
      <c r="C74" s="157"/>
      <c r="D74" s="202" t="s">
        <v>132</v>
      </c>
      <c r="E74" s="160"/>
      <c r="F74" s="193" t="s">
        <v>132</v>
      </c>
      <c r="G74" s="160"/>
      <c r="H74" s="155"/>
      <c r="I74" s="71"/>
      <c r="J74" s="71"/>
      <c r="K74" s="71"/>
      <c r="L74" s="71"/>
      <c r="M74" s="181"/>
      <c r="N74" s="103"/>
      <c r="O74" s="154"/>
      <c r="AI74" s="64"/>
      <c r="AJ74" s="64"/>
      <c r="AK74" s="64"/>
      <c r="AL74" s="64"/>
      <c r="AM74" s="64"/>
    </row>
    <row r="75" spans="1:46" ht="23.25" customHeight="1" x14ac:dyDescent="0.3">
      <c r="A75" s="51"/>
      <c r="B75" s="120"/>
      <c r="C75" s="103"/>
      <c r="D75" s="195"/>
      <c r="E75" s="121"/>
      <c r="F75" s="158"/>
      <c r="G75" s="158"/>
      <c r="H75" s="71"/>
      <c r="I75" s="71"/>
      <c r="J75" s="71"/>
      <c r="K75" s="71"/>
      <c r="L75" s="71"/>
      <c r="M75" s="71"/>
      <c r="N75" s="71"/>
      <c r="O75" s="109"/>
      <c r="AI75" s="64"/>
      <c r="AJ75" s="64"/>
      <c r="AK75" s="64"/>
      <c r="AL75" s="64"/>
      <c r="AM75" s="64"/>
    </row>
    <row r="76" spans="1:46" ht="23.25" customHeight="1" x14ac:dyDescent="0.3">
      <c r="A76" s="51"/>
      <c r="B76" s="120"/>
      <c r="C76" s="188"/>
      <c r="D76" s="191"/>
      <c r="E76" s="183" t="s">
        <v>127</v>
      </c>
      <c r="F76" s="189"/>
      <c r="G76" s="160"/>
      <c r="H76" s="50"/>
      <c r="I76" s="50"/>
      <c r="J76" s="139"/>
      <c r="K76" s="71"/>
      <c r="L76" s="71"/>
      <c r="M76" s="71"/>
      <c r="N76" s="71"/>
      <c r="O76" s="109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  <c r="AC76" s="117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46" ht="23.25" customHeight="1" x14ac:dyDescent="0.3">
      <c r="A77" s="51"/>
      <c r="B77" s="120"/>
      <c r="C77" s="142"/>
      <c r="D77" s="204"/>
      <c r="E77" s="183" t="s">
        <v>134</v>
      </c>
      <c r="F77" s="189"/>
      <c r="G77" s="160"/>
      <c r="H77" s="50"/>
      <c r="I77" s="50"/>
      <c r="J77" s="139"/>
      <c r="K77" s="71"/>
      <c r="L77" s="71"/>
      <c r="M77" s="71"/>
      <c r="N77" s="71"/>
      <c r="O77" s="109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  <c r="AC77" s="117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46" ht="23.25" customHeight="1" x14ac:dyDescent="0.3">
      <c r="A78" s="51"/>
      <c r="B78" s="120"/>
      <c r="C78" s="142"/>
      <c r="D78" s="204"/>
      <c r="E78" s="183" t="s">
        <v>128</v>
      </c>
      <c r="F78" s="189"/>
      <c r="G78" s="160"/>
      <c r="H78" s="121"/>
      <c r="I78" s="121"/>
      <c r="J78" s="140"/>
      <c r="K78" s="109"/>
      <c r="L78" s="71"/>
      <c r="M78" s="71"/>
      <c r="N78" s="71"/>
      <c r="O78" s="109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4"/>
      <c r="AC78" s="117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46" ht="23.25" customHeight="1" x14ac:dyDescent="0.3">
      <c r="A79" s="51"/>
      <c r="B79" s="120"/>
      <c r="C79" s="159"/>
      <c r="D79" s="159"/>
      <c r="E79" s="183" t="s">
        <v>129</v>
      </c>
      <c r="F79" s="189"/>
      <c r="G79" s="160"/>
      <c r="H79" s="121"/>
      <c r="I79" s="121"/>
      <c r="J79" s="140"/>
      <c r="K79" s="109"/>
      <c r="L79" s="71"/>
      <c r="M79" s="71"/>
      <c r="N79" s="71"/>
      <c r="O79" s="109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4"/>
      <c r="AC79" s="117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46" ht="23.25" customHeight="1" x14ac:dyDescent="0.3">
      <c r="A80" s="51"/>
      <c r="B80" s="120"/>
      <c r="C80" s="188"/>
      <c r="D80" s="167"/>
      <c r="E80" s="190" t="s">
        <v>130</v>
      </c>
      <c r="F80" s="189"/>
      <c r="G80" s="160"/>
      <c r="H80" s="121"/>
      <c r="I80" s="121"/>
      <c r="J80" s="140"/>
      <c r="K80" s="109"/>
      <c r="L80" s="71"/>
      <c r="M80" s="71"/>
      <c r="N80" s="71"/>
      <c r="O80" s="109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4"/>
      <c r="AA80" s="117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:39" x14ac:dyDescent="0.3">
      <c r="A81" s="51"/>
      <c r="B81" s="120"/>
      <c r="C81" s="120"/>
      <c r="D81" s="194"/>
      <c r="E81" s="162"/>
      <c r="F81" s="162"/>
      <c r="G81" s="163"/>
      <c r="H81" s="109"/>
      <c r="I81" s="109"/>
      <c r="J81" s="109"/>
      <c r="K81" s="109"/>
      <c r="L81" s="71"/>
      <c r="M81" s="71"/>
      <c r="N81" s="71"/>
      <c r="O81" s="109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4"/>
      <c r="AA81" s="117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  <row r="82" spans="1:39" ht="19.5" thickBot="1" x14ac:dyDescent="0.35">
      <c r="A82" s="64"/>
      <c r="B82" s="150" t="s">
        <v>121</v>
      </c>
      <c r="C82" s="150"/>
      <c r="D82" s="205"/>
      <c r="E82" s="150"/>
      <c r="F82" s="150"/>
      <c r="G82" s="150"/>
      <c r="H82" s="150"/>
      <c r="I82" s="150"/>
      <c r="J82" s="150"/>
      <c r="K82" s="150"/>
      <c r="L82" s="150"/>
      <c r="M82" s="71"/>
      <c r="N82" s="150"/>
      <c r="O82" s="71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117"/>
      <c r="AA82" s="117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1:39" ht="31.5" customHeight="1" thickBot="1" x14ac:dyDescent="0.45">
      <c r="A83" s="64"/>
      <c r="B83" s="206" t="s">
        <v>109</v>
      </c>
      <c r="C83" s="206"/>
      <c r="D83" s="206"/>
      <c r="E83" s="206"/>
      <c r="F83" s="120"/>
      <c r="G83" s="185"/>
      <c r="H83" s="186"/>
      <c r="I83" s="186"/>
      <c r="J83" s="186"/>
      <c r="K83" s="186"/>
      <c r="L83" s="186"/>
      <c r="M83" s="186"/>
      <c r="N83" s="187"/>
      <c r="O83" s="71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117"/>
      <c r="AA83" s="117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1:39" ht="31.5" customHeight="1" thickBot="1" x14ac:dyDescent="0.45">
      <c r="A84" s="64"/>
      <c r="B84" s="120"/>
      <c r="C84" s="206" t="s">
        <v>110</v>
      </c>
      <c r="D84" s="206"/>
      <c r="E84" s="206"/>
      <c r="F84" s="120"/>
      <c r="G84" s="185"/>
      <c r="H84" s="186"/>
      <c r="I84" s="186"/>
      <c r="J84" s="186"/>
      <c r="K84" s="186"/>
      <c r="L84" s="186"/>
      <c r="M84" s="186"/>
      <c r="N84" s="187"/>
      <c r="O84" s="71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117"/>
      <c r="AA84" s="117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1:39" x14ac:dyDescent="0.3">
      <c r="A85" s="64"/>
      <c r="B85" s="120"/>
      <c r="C85" s="120"/>
      <c r="D85" s="194"/>
      <c r="E85" s="103"/>
      <c r="F85" s="103"/>
      <c r="G85" s="103"/>
      <c r="H85" s="109"/>
      <c r="I85" s="109"/>
      <c r="J85" s="109"/>
      <c r="K85" s="109"/>
      <c r="L85" s="71"/>
      <c r="M85" s="71"/>
      <c r="N85" s="71"/>
      <c r="O85" s="71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117"/>
      <c r="AA85" s="117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9" x14ac:dyDescent="0.3">
      <c r="A86" s="64"/>
      <c r="B86" s="120"/>
      <c r="C86" s="120"/>
      <c r="D86" s="194"/>
      <c r="E86" s="103"/>
      <c r="F86" s="103"/>
      <c r="G86" s="103"/>
      <c r="H86" s="109"/>
      <c r="I86" s="109"/>
      <c r="J86" s="109"/>
      <c r="K86" s="109"/>
      <c r="L86" s="71"/>
      <c r="M86" s="71"/>
      <c r="N86" s="71"/>
      <c r="O86" s="71"/>
      <c r="P86" s="62"/>
      <c r="Q86" s="62"/>
      <c r="R86" s="62"/>
      <c r="S86" s="62"/>
      <c r="T86" s="62"/>
      <c r="U86" s="62"/>
      <c r="V86" s="62"/>
      <c r="W86" s="62"/>
      <c r="X86" s="62"/>
      <c r="Y86" s="64"/>
      <c r="Z86" s="64"/>
      <c r="AA86" s="117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9" x14ac:dyDescent="0.3">
      <c r="A87" s="64"/>
      <c r="B87" s="120"/>
      <c r="C87" s="103"/>
      <c r="D87" s="195"/>
      <c r="E87" s="103"/>
      <c r="F87" s="103"/>
      <c r="G87" s="109"/>
      <c r="H87" s="109"/>
      <c r="I87" s="109"/>
      <c r="J87" s="71"/>
      <c r="K87" s="71"/>
      <c r="L87" s="71"/>
      <c r="M87" s="71"/>
      <c r="N87" s="71"/>
      <c r="O87" s="71"/>
      <c r="P87" s="62"/>
      <c r="Q87" s="62"/>
      <c r="R87" s="62"/>
      <c r="S87" s="62"/>
      <c r="T87" s="62"/>
      <c r="U87" s="62"/>
      <c r="V87" s="62"/>
      <c r="W87" s="62"/>
      <c r="X87" s="62"/>
      <c r="Y87" s="64"/>
      <c r="Z87" s="64"/>
      <c r="AA87" s="117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1:39" x14ac:dyDescent="0.3">
      <c r="A88" s="64"/>
      <c r="B88" s="120"/>
      <c r="C88" s="103"/>
      <c r="D88" s="195"/>
      <c r="E88" s="103"/>
      <c r="F88" s="103"/>
      <c r="G88" s="109"/>
      <c r="H88" s="109"/>
      <c r="I88" s="109"/>
      <c r="J88" s="71"/>
      <c r="K88" s="71"/>
      <c r="L88" s="71"/>
      <c r="M88" s="71"/>
      <c r="N88" s="71"/>
      <c r="O88" s="71"/>
      <c r="P88" s="62"/>
      <c r="Q88" s="62"/>
      <c r="R88" s="62"/>
      <c r="S88" s="62"/>
      <c r="T88" s="62"/>
      <c r="U88" s="62"/>
      <c r="V88" s="62"/>
      <c r="W88" s="62"/>
      <c r="X88" s="62"/>
      <c r="Y88" s="64"/>
      <c r="Z88" s="117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1:39" x14ac:dyDescent="0.3">
      <c r="A89" s="64"/>
      <c r="B89" s="120"/>
      <c r="C89" s="103"/>
      <c r="D89" s="195"/>
      <c r="E89" s="103"/>
      <c r="F89" s="103"/>
      <c r="G89" s="109"/>
      <c r="H89" s="109"/>
      <c r="I89" s="109"/>
      <c r="J89" s="71"/>
      <c r="K89" s="71"/>
      <c r="L89" s="71"/>
      <c r="M89" s="71"/>
      <c r="N89" s="71"/>
      <c r="O89" s="71"/>
      <c r="P89" s="62"/>
      <c r="Q89" s="62"/>
      <c r="R89" s="62"/>
      <c r="S89" s="62"/>
      <c r="T89" s="62"/>
      <c r="U89" s="62"/>
      <c r="V89" s="62"/>
      <c r="W89" s="62"/>
      <c r="X89" s="64"/>
      <c r="Y89" s="117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1:39" x14ac:dyDescent="0.3">
      <c r="A90" s="64"/>
      <c r="B90" s="120"/>
      <c r="C90" s="103"/>
      <c r="D90" s="195"/>
      <c r="E90" s="39" t="s">
        <v>171</v>
      </c>
      <c r="F90" s="39"/>
      <c r="G90" s="39"/>
      <c r="H90" s="120"/>
      <c r="I90" s="120"/>
      <c r="J90" s="40"/>
      <c r="K90" s="40"/>
      <c r="L90" s="120"/>
      <c r="M90" s="71"/>
      <c r="N90" s="71"/>
      <c r="O90" s="71"/>
      <c r="P90" s="62"/>
      <c r="Q90" s="62"/>
      <c r="R90" s="62"/>
      <c r="S90" s="62"/>
      <c r="T90" s="62"/>
      <c r="U90" s="62"/>
      <c r="V90" s="62"/>
      <c r="W90" s="62"/>
      <c r="X90" s="62"/>
      <c r="Y90" s="117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1:39" x14ac:dyDescent="0.3">
      <c r="A91" s="64"/>
      <c r="B91" s="120"/>
      <c r="C91" s="103"/>
      <c r="D91" s="195"/>
      <c r="E91" s="192" t="s">
        <v>168</v>
      </c>
      <c r="F91" s="39"/>
      <c r="G91" s="39"/>
      <c r="H91" s="120"/>
      <c r="I91" s="120"/>
      <c r="J91" s="40"/>
      <c r="K91" s="40"/>
      <c r="L91" s="120"/>
      <c r="M91" s="71"/>
      <c r="N91" s="71"/>
      <c r="O91" s="71"/>
      <c r="P91" s="62"/>
      <c r="Q91" s="62"/>
      <c r="R91" s="62"/>
      <c r="S91" s="62"/>
      <c r="T91" s="62"/>
      <c r="U91" s="62"/>
      <c r="V91" s="62"/>
      <c r="W91" s="62"/>
      <c r="X91" s="62"/>
      <c r="Y91" s="117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1:39" x14ac:dyDescent="0.3">
      <c r="B92" s="120"/>
      <c r="C92" s="103"/>
      <c r="D92" s="195"/>
      <c r="E92" s="192" t="s">
        <v>169</v>
      </c>
      <c r="F92" s="39"/>
      <c r="G92" s="39"/>
      <c r="H92" s="120"/>
      <c r="I92" s="120"/>
      <c r="J92" s="40"/>
      <c r="K92" s="40"/>
      <c r="L92" s="120"/>
      <c r="M92" s="71"/>
      <c r="N92" s="71"/>
      <c r="O92" s="71"/>
    </row>
    <row r="93" spans="1:39" x14ac:dyDescent="0.3">
      <c r="B93" s="120"/>
      <c r="C93" s="103"/>
      <c r="D93" s="195"/>
      <c r="E93" s="192" t="s">
        <v>170</v>
      </c>
      <c r="F93" s="39"/>
      <c r="G93" s="39"/>
      <c r="H93" s="120"/>
      <c r="I93" s="120"/>
      <c r="J93" s="40"/>
      <c r="K93" s="40"/>
      <c r="L93" s="120"/>
      <c r="M93" s="71"/>
      <c r="N93" s="71"/>
      <c r="O93" s="71"/>
    </row>
  </sheetData>
  <sortState ref="AM5:AR52">
    <sortCondition ref="AN5:AN52"/>
    <sortCondition ref="AO5:AO52"/>
  </sortState>
  <mergeCells count="40">
    <mergeCell ref="AF40:AK40"/>
    <mergeCell ref="B34:B39"/>
    <mergeCell ref="B40:B45"/>
    <mergeCell ref="AF39:AK39"/>
    <mergeCell ref="L4:L9"/>
    <mergeCell ref="L10:L15"/>
    <mergeCell ref="L16:L21"/>
    <mergeCell ref="L22:L27"/>
    <mergeCell ref="L28:L33"/>
    <mergeCell ref="AF38:AK38"/>
    <mergeCell ref="AF30:AK30"/>
    <mergeCell ref="AF31:AK31"/>
    <mergeCell ref="AF32:AK32"/>
    <mergeCell ref="AF34:AK34"/>
    <mergeCell ref="AF35:AK35"/>
    <mergeCell ref="AF36:AK36"/>
    <mergeCell ref="AE37:AK37"/>
    <mergeCell ref="AE33:AK33"/>
    <mergeCell ref="AF28:AK28"/>
    <mergeCell ref="AE5:AK5"/>
    <mergeCell ref="AE7:AK7"/>
    <mergeCell ref="AE8:AK8"/>
    <mergeCell ref="AE6:AK6"/>
    <mergeCell ref="AE9:AK9"/>
    <mergeCell ref="AE10:AK10"/>
    <mergeCell ref="AE11:AK11"/>
    <mergeCell ref="AE29:AK29"/>
    <mergeCell ref="C84:E84"/>
    <mergeCell ref="P1:Z1"/>
    <mergeCell ref="B46:B51"/>
    <mergeCell ref="B4:B9"/>
    <mergeCell ref="B83:E83"/>
    <mergeCell ref="N53:O53"/>
    <mergeCell ref="B10:B15"/>
    <mergeCell ref="B22:B27"/>
    <mergeCell ref="B28:B33"/>
    <mergeCell ref="B16:B21"/>
    <mergeCell ref="L34:L39"/>
    <mergeCell ref="L40:L45"/>
    <mergeCell ref="L46:L51"/>
  </mergeCells>
  <conditionalFormatting sqref="AA5:AB8">
    <cfRule type="expression" dxfId="20" priority="83" stopIfTrue="1">
      <formula>AND(COUNT($H$4:$J$9)=12,COUNTIF($Y$5:$Y$8,$Y5)&gt;1)</formula>
    </cfRule>
  </conditionalFormatting>
  <conditionalFormatting sqref="AA4 AA10 AA16 AA22 AA28 AA34 AA40 AA46">
    <cfRule type="expression" dxfId="19" priority="82" stopIfTrue="1">
      <formula>AA4="loten:"</formula>
    </cfRule>
  </conditionalFormatting>
  <conditionalFormatting sqref="AA11:AB14">
    <cfRule type="expression" dxfId="18" priority="81" stopIfTrue="1">
      <formula>AND(COUNT($H$10:$J$15)=12,COUNTIF($Y$11:$Y$14,$Y11)&gt;1)</formula>
    </cfRule>
  </conditionalFormatting>
  <conditionalFormatting sqref="AA17:AB20">
    <cfRule type="expression" dxfId="17" priority="80" stopIfTrue="1">
      <formula>AND(COUNT($H$16:$J$21)=12,COUNTIF($Y$17:$Y$20,$Y17)&gt;1)</formula>
    </cfRule>
  </conditionalFormatting>
  <conditionalFormatting sqref="AA23:AB26">
    <cfRule type="expression" dxfId="16" priority="79" stopIfTrue="1">
      <formula>AND(COUNT($H$22:$J$27)=12,COUNTIF($Y$23:$Y$26,$Y23)&gt;1)</formula>
    </cfRule>
  </conditionalFormatting>
  <conditionalFormatting sqref="AA29:AB32">
    <cfRule type="expression" dxfId="15" priority="78" stopIfTrue="1">
      <formula>AND(COUNT($H$28:$J$33)=12,COUNTIF($Y$29:$Y$32,$Y29)&gt;1)</formula>
    </cfRule>
  </conditionalFormatting>
  <conditionalFormatting sqref="AA35:AB38">
    <cfRule type="expression" dxfId="14" priority="77" stopIfTrue="1">
      <formula>AND(COUNT($H$34:$J$39)=12,COUNTIF($Y$35:$Y$38,$Y35)&gt;1)</formula>
    </cfRule>
  </conditionalFormatting>
  <conditionalFormatting sqref="AA41:AB44">
    <cfRule type="expression" dxfId="13" priority="76" stopIfTrue="1">
      <formula>AND(COUNT($H$40:$J$45)=12,COUNTIF($Y$41:$Y$44,$Y41)&gt;1)</formula>
    </cfRule>
  </conditionalFormatting>
  <conditionalFormatting sqref="AA47:AB50">
    <cfRule type="expression" dxfId="12" priority="75" stopIfTrue="1">
      <formula>AND(COUNT($H$46:$J$51)=12,COUNTIF($Y$47:$Y$50,$Y47)&gt;1)</formula>
    </cfRule>
  </conditionalFormatting>
  <conditionalFormatting sqref="G54:G62 G72 G68">
    <cfRule type="expression" dxfId="11" priority="63">
      <formula>J54&gt;H54</formula>
    </cfRule>
  </conditionalFormatting>
  <conditionalFormatting sqref="E62:F62 E68:F68 E72:F72 E54:E61">
    <cfRule type="expression" dxfId="10" priority="60">
      <formula>H54&gt;J54</formula>
    </cfRule>
  </conditionalFormatting>
  <conditionalFormatting sqref="E62:G62 E54:E61 G54:G61">
    <cfRule type="expression" dxfId="9" priority="58">
      <formula>COUNTIF($E$54:$G$61,E54)&gt;1</formula>
    </cfRule>
  </conditionalFormatting>
  <conditionalFormatting sqref="N70:N72">
    <cfRule type="expression" dxfId="8" priority="57">
      <formula>Q70&gt;O70</formula>
    </cfRule>
  </conditionalFormatting>
  <conditionalFormatting sqref="M71:M73">
    <cfRule type="expression" dxfId="7" priority="56">
      <formula>O70&gt;Q70</formula>
    </cfRule>
  </conditionalFormatting>
  <conditionalFormatting sqref="N64:N68">
    <cfRule type="expression" dxfId="6" priority="55">
      <formula>Q64&gt;O64</formula>
    </cfRule>
  </conditionalFormatting>
  <conditionalFormatting sqref="M65:M69">
    <cfRule type="expression" dxfId="5" priority="54">
      <formula>O64&gt;Q64</formula>
    </cfRule>
  </conditionalFormatting>
  <conditionalFormatting sqref="N74">
    <cfRule type="expression" dxfId="4" priority="53">
      <formula>Q74&gt;O74</formula>
    </cfRule>
  </conditionalFormatting>
  <conditionalFormatting sqref="M75">
    <cfRule type="expression" dxfId="3" priority="52">
      <formula>O74&gt;Q74</formula>
    </cfRule>
  </conditionalFormatting>
  <conditionalFormatting sqref="AF28 AE29">
    <cfRule type="expression" dxfId="2" priority="108" stopIfTrue="1">
      <formula>COUNTIF($AD$65:$AD$67,$Q87)&gt;1</formula>
    </cfRule>
  </conditionalFormatting>
  <dataValidations count="18">
    <dataValidation type="textLength" operator="equal" allowBlank="1" showInputMessage="1" showErrorMessage="1" errorTitle="Automatisch" error="U kunt hier niets invullen. De winnaar van de vorige ronde verschijnt hier automatisch._x000a__x000a_Wim de Groot" sqref="N74 M55:M63 M65:M69 N64:N68 M71:M73 N70:N72 M75 E72:G72 E68:G68" xr:uid="{00000000-0002-0000-0100-000000000000}">
      <formula1>0</formula1>
    </dataValidation>
    <dataValidation type="list" allowBlank="1" showInputMessage="1" showErrorMessage="1" errorTitle="Kiezen" error="Kies met het pijltje een van de landen uit Groep H." prompt="Nr 1 van Groep H" sqref="E61:E62 F62" xr:uid="{00000000-0002-0000-0100-000001000000}">
      <formula1>$Z$47:$Z$50</formula1>
    </dataValidation>
    <dataValidation type="list" allowBlank="1" showInputMessage="1" showErrorMessage="1" errorTitle="Kiezen" error="Kies met het pijltje een van de landen uit Groep G." prompt="Nr 1 van Groep G" sqref="E59" xr:uid="{00000000-0002-0000-0100-000002000000}">
      <formula1>$Z$41:$Z$44</formula1>
    </dataValidation>
    <dataValidation type="list" allowBlank="1" showInputMessage="1" showErrorMessage="1" errorTitle="Kiezen" error="Kies met het pijltje een van de landen uit Groep F." prompt="Nr 1 van Groep F" sqref="E60" xr:uid="{00000000-0002-0000-0100-000003000000}">
      <formula1>$Z$35:$Z$38</formula1>
    </dataValidation>
    <dataValidation type="list" allowBlank="1" showInputMessage="1" showErrorMessage="1" errorTitle="Kiezen" error="Kies met het pijltje een van de landen uit Groep E." prompt="Nr 1 van Groep E" sqref="E58" xr:uid="{00000000-0002-0000-0100-000004000000}">
      <formula1>$Z$29:$Z$32</formula1>
    </dataValidation>
    <dataValidation type="list" allowBlank="1" showInputMessage="1" showErrorMessage="1" errorTitle="Kiezen" error="Kies met het pijltje een van de landen uit Groep C." prompt="Nr 2 van Groep C" sqref="G57" xr:uid="{00000000-0002-0000-0100-000005000000}">
      <formula1>$Z$17:$Z$20</formula1>
    </dataValidation>
    <dataValidation type="list" allowBlank="1" showInputMessage="1" showErrorMessage="1" errorTitle="Kiezen" error="Kies met het pijltje een van de landen uit Groep D." prompt="Nr 2 van Groep B" sqref="G54" xr:uid="{00000000-0002-0000-0100-000006000000}">
      <formula1>$Z$11:$Z$14</formula1>
    </dataValidation>
    <dataValidation type="list" allowBlank="1" showInputMessage="1" showErrorMessage="1" errorTitle="Kiezen" error="Kies met het pijltje een van de landen uit Groep A." prompt="Nr 2 van Groep A" sqref="G56" xr:uid="{00000000-0002-0000-0100-000007000000}">
      <formula1>$Z$5:$Z$8</formula1>
    </dataValidation>
    <dataValidation type="list" allowBlank="1" showInputMessage="1" showErrorMessage="1" errorTitle="Kiezen" error="Kies met het pijltje een van de landen uit Groep B." prompt="Nr 2 van Groep D" sqref="G55" xr:uid="{00000000-0002-0000-0100-000008000000}">
      <formula1>$Z$23:$Z$26</formula1>
    </dataValidation>
    <dataValidation type="list" allowBlank="1" showInputMessage="1" showErrorMessage="1" errorTitle="Kiezen" error="Kies met het pijltje een van de landen uit Groep A." prompt="Nr 1 van Groep C" sqref="E55" xr:uid="{00000000-0002-0000-0100-000009000000}">
      <formula1>$Z$17:$Z$20</formula1>
    </dataValidation>
    <dataValidation type="list" allowBlank="1" showInputMessage="1" showErrorMessage="1" errorTitle="Kiezen" error="Kies met het pijltje een van de landen uit Groep B." prompt="Nr 1 van Groep B" sqref="E56" xr:uid="{00000000-0002-0000-0100-00000A000000}">
      <formula1>$Z$11:$Z$14</formula1>
    </dataValidation>
    <dataValidation type="list" allowBlank="1" showInputMessage="1" showErrorMessage="1" errorTitle="Kiezen" error="Kies met het pijltje een van de landen uit Groep C." prompt="Nr 1 van Groep A" sqref="E54" xr:uid="{00000000-0002-0000-0100-00000B000000}">
      <formula1>$Z$5:$Z$8</formula1>
    </dataValidation>
    <dataValidation type="list" allowBlank="1" showInputMessage="1" showErrorMessage="1" errorTitle="Kiezen" error="Kies met het pijltje een van de landen uit Groep D." prompt="Nr 1 van Groep D" sqref="E57" xr:uid="{00000000-0002-0000-0100-00000C000000}">
      <formula1>$Z$23:$Z$26</formula1>
    </dataValidation>
    <dataValidation type="list" allowBlank="1" showInputMessage="1" showErrorMessage="1" errorTitle="Kiezen" error="Kies met het pijltje een van de landen uit Groep F." prompt="Nr 2 van Groep F" sqref="G58" xr:uid="{00000000-0002-0000-0100-00000D000000}">
      <formula1>$Z$35:$Z$38</formula1>
    </dataValidation>
    <dataValidation type="list" allowBlank="1" showInputMessage="1" showErrorMessage="1" errorTitle="Kiezen" error="Kies met het pijltje een van de landen uit Groep E." prompt="Nr 2 van Groep E" sqref="G60" xr:uid="{00000000-0002-0000-0100-00000E000000}">
      <formula1>$Z$29:$Z$32</formula1>
    </dataValidation>
    <dataValidation type="list" allowBlank="1" showInputMessage="1" showErrorMessage="1" errorTitle="Kiezen" error="Kies met het pijltje een van de landen uit Groep H." prompt="Nr 2 van Groep H" sqref="G59" xr:uid="{00000000-0002-0000-0100-00000F000000}">
      <formula1>$Z$47:$Z$50</formula1>
    </dataValidation>
    <dataValidation type="list" allowBlank="1" showInputMessage="1" showErrorMessage="1" errorTitle="Kiezen" error="Kies met het pijltje een van de landen uit Groep G." prompt="Nr 2 van Groep G" sqref="G61:G62" xr:uid="{00000000-0002-0000-0100-000010000000}">
      <formula1>$Z$41:$Z$44</formula1>
    </dataValidation>
    <dataValidation type="textLength" operator="equal" allowBlank="1" showInputMessage="1" showErrorMessage="1" errorTitle="Automatisch" error="U kunt hier niets invullen. De nummer 2 van de vorige ronde verschijnt hier automatisch._x000a__x000a_Wim de Groot" sqref="N54:N62" xr:uid="{00000000-0002-0000-0100-000011000000}">
      <formula1>0</formula1>
    </dataValidation>
  </dataValidations>
  <hyperlinks>
    <hyperlink ref="AF41" r:id="rId1" display="http://www.wk.nl/wk_2014_regels" xr:uid="{00000000-0004-0000-0100-000000000000}"/>
    <hyperlink ref="AF41:AK41" r:id="rId2" display="Kijk hier voor het reglement WK 2014" xr:uid="{00000000-0004-0000-0100-000001000000}"/>
  </hyperlinks>
  <pageMargins left="0.39370078740157483" right="0.39370078740157483" top="0.74803149606299213" bottom="0.74803149606299213" header="0.31496062992125984" footer="0.31496062992125984"/>
  <pageSetup paperSize="9" scale="80" orientation="portrait" r:id="rId3"/>
  <headerFooter>
    <oddHeader>&amp;C&amp;"-,Vet"&amp;20SDS-WK-League 2022</oddHeader>
  </headerFooter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22"/>
  <sheetViews>
    <sheetView workbookViewId="0">
      <selection activeCell="B22" sqref="A6:B22"/>
    </sheetView>
  </sheetViews>
  <sheetFormatPr defaultRowHeight="15" x14ac:dyDescent="0.25"/>
  <cols>
    <col min="1" max="1" width="62.85546875" customWidth="1"/>
    <col min="2" max="2" width="9.140625" style="36"/>
  </cols>
  <sheetData>
    <row r="6" spans="1:2" x14ac:dyDescent="0.25">
      <c r="A6" s="33" t="s">
        <v>106</v>
      </c>
      <c r="B6" s="35"/>
    </row>
    <row r="7" spans="1:2" x14ac:dyDescent="0.25">
      <c r="A7" s="34" t="s">
        <v>93</v>
      </c>
      <c r="B7" s="35"/>
    </row>
    <row r="8" spans="1:2" x14ac:dyDescent="0.25">
      <c r="A8" s="34"/>
      <c r="B8" s="35"/>
    </row>
    <row r="9" spans="1:2" x14ac:dyDescent="0.25">
      <c r="A9" s="33" t="s">
        <v>107</v>
      </c>
      <c r="B9" s="35"/>
    </row>
    <row r="10" spans="1:2" x14ac:dyDescent="0.25">
      <c r="A10" s="34" t="s">
        <v>94</v>
      </c>
      <c r="B10" s="35">
        <v>5</v>
      </c>
    </row>
    <row r="11" spans="1:2" x14ac:dyDescent="0.25">
      <c r="A11" s="34" t="s">
        <v>95</v>
      </c>
      <c r="B11" s="35">
        <v>5</v>
      </c>
    </row>
    <row r="12" spans="1:2" x14ac:dyDescent="0.25">
      <c r="A12" s="34" t="s">
        <v>108</v>
      </c>
      <c r="B12" s="35"/>
    </row>
    <row r="13" spans="1:2" x14ac:dyDescent="0.25">
      <c r="A13" s="34" t="s">
        <v>96</v>
      </c>
      <c r="B13" s="35"/>
    </row>
    <row r="14" spans="1:2" x14ac:dyDescent="0.25">
      <c r="A14" s="34" t="s">
        <v>97</v>
      </c>
      <c r="B14" s="35">
        <v>5</v>
      </c>
    </row>
    <row r="15" spans="1:2" x14ac:dyDescent="0.25">
      <c r="A15" s="34" t="s">
        <v>98</v>
      </c>
      <c r="B15" s="35">
        <v>10</v>
      </c>
    </row>
    <row r="16" spans="1:2" x14ac:dyDescent="0.25">
      <c r="A16" s="34" t="s">
        <v>99</v>
      </c>
      <c r="B16" s="35">
        <v>20</v>
      </c>
    </row>
    <row r="17" spans="1:2" x14ac:dyDescent="0.25">
      <c r="A17" s="34" t="s">
        <v>100</v>
      </c>
      <c r="B17" s="35">
        <v>35</v>
      </c>
    </row>
    <row r="18" spans="1:2" x14ac:dyDescent="0.25">
      <c r="A18" s="34" t="s">
        <v>101</v>
      </c>
      <c r="B18" s="35">
        <v>2</v>
      </c>
    </row>
    <row r="19" spans="1:2" x14ac:dyDescent="0.25">
      <c r="A19" s="34" t="s">
        <v>102</v>
      </c>
      <c r="B19" s="35">
        <v>3</v>
      </c>
    </row>
    <row r="20" spans="1:2" x14ac:dyDescent="0.25">
      <c r="A20" s="33" t="s">
        <v>103</v>
      </c>
      <c r="B20" s="35"/>
    </row>
    <row r="21" spans="1:2" x14ac:dyDescent="0.25">
      <c r="A21" s="34" t="s">
        <v>104</v>
      </c>
      <c r="B21" s="35">
        <v>50</v>
      </c>
    </row>
    <row r="22" spans="1:2" x14ac:dyDescent="0.25">
      <c r="A22" s="34" t="s">
        <v>105</v>
      </c>
      <c r="B22" s="35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LEES DIT</vt:lpstr>
      <vt:lpstr>SDS-WK League 2022 dielnimmer</vt:lpstr>
      <vt:lpstr>Blad1</vt:lpstr>
      <vt:lpstr>'SDS-WK League 2022 dielnimmer'!Afdrukbereik</vt:lpstr>
    </vt:vector>
  </TitlesOfParts>
  <Company>Zorgnet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Groot de, W. ( Wim )</dc:creator>
  <cp:lastModifiedBy>Wijnia, W.</cp:lastModifiedBy>
  <cp:lastPrinted>2022-11-02T22:38:43Z</cp:lastPrinted>
  <dcterms:created xsi:type="dcterms:W3CDTF">2018-05-15T10:21:59Z</dcterms:created>
  <dcterms:modified xsi:type="dcterms:W3CDTF">2022-11-10T06:23:55Z</dcterms:modified>
</cp:coreProperties>
</file>